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65" windowWidth="20640" windowHeight="11760" tabRatio="296"/>
  </bookViews>
  <sheets>
    <sheet name="Avaliação de Disciplinas 2018.2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7" i="1"/>
  <c r="Q7"/>
  <c r="P7"/>
  <c r="M204"/>
  <c r="J205"/>
  <c r="L205"/>
  <c r="K205"/>
  <c r="I205"/>
  <c r="M205" s="1"/>
  <c r="N205" s="1"/>
  <c r="H205"/>
  <c r="H46"/>
  <c r="N48"/>
  <c r="N46"/>
  <c r="M46"/>
  <c r="L46"/>
  <c r="K46"/>
  <c r="J46"/>
  <c r="I46"/>
  <c r="G51"/>
  <c r="L51" s="1"/>
  <c r="F51"/>
  <c r="K51" s="1"/>
  <c r="E51"/>
  <c r="J51" s="1"/>
  <c r="D51"/>
  <c r="J48"/>
  <c r="M48" s="1"/>
  <c r="M47"/>
  <c r="N47" s="1"/>
  <c r="M49"/>
  <c r="M50"/>
  <c r="N50"/>
  <c r="L42"/>
  <c r="K42"/>
  <c r="J42"/>
  <c r="I42"/>
  <c r="H42"/>
  <c r="P25"/>
  <c r="Q25"/>
  <c r="R25"/>
  <c r="P202"/>
  <c r="Q202"/>
  <c r="R202"/>
  <c r="P175"/>
  <c r="Q175"/>
  <c r="R175"/>
  <c r="P168"/>
  <c r="Q168"/>
  <c r="R168"/>
  <c r="P160"/>
  <c r="Q160"/>
  <c r="R160"/>
  <c r="P154"/>
  <c r="Q154"/>
  <c r="R154"/>
  <c r="P98"/>
  <c r="Q98"/>
  <c r="R98"/>
  <c r="P207"/>
  <c r="Q207"/>
  <c r="R207"/>
  <c r="P196"/>
  <c r="Q196"/>
  <c r="R196"/>
  <c r="P189"/>
  <c r="Q189"/>
  <c r="R189"/>
  <c r="P186"/>
  <c r="Q186"/>
  <c r="R186"/>
  <c r="P180"/>
  <c r="Q180"/>
  <c r="R180"/>
  <c r="P165"/>
  <c r="Q165"/>
  <c r="R165"/>
  <c r="P151"/>
  <c r="Q151"/>
  <c r="R151"/>
  <c r="P148"/>
  <c r="Q148"/>
  <c r="R148"/>
  <c r="P144"/>
  <c r="Q144"/>
  <c r="R144"/>
  <c r="P157"/>
  <c r="Q157"/>
  <c r="R157"/>
  <c r="P211"/>
  <c r="Q211"/>
  <c r="R211"/>
  <c r="P141"/>
  <c r="Q141"/>
  <c r="R141"/>
  <c r="P135"/>
  <c r="Q135"/>
  <c r="R135"/>
  <c r="P128"/>
  <c r="Q128"/>
  <c r="R128"/>
  <c r="P123"/>
  <c r="Q123"/>
  <c r="R123"/>
  <c r="P114"/>
  <c r="Q114"/>
  <c r="R114"/>
  <c r="P109"/>
  <c r="Q109"/>
  <c r="R109"/>
  <c r="P86"/>
  <c r="Q86"/>
  <c r="R86"/>
  <c r="P105"/>
  <c r="Q105"/>
  <c r="R105"/>
  <c r="P91"/>
  <c r="Q91"/>
  <c r="R91"/>
  <c r="P80"/>
  <c r="Q80"/>
  <c r="R80"/>
  <c r="P77"/>
  <c r="Q77"/>
  <c r="R77"/>
  <c r="P73"/>
  <c r="Q73"/>
  <c r="R73"/>
  <c r="P69"/>
  <c r="Q69"/>
  <c r="R69"/>
  <c r="P63"/>
  <c r="Q63"/>
  <c r="R63"/>
  <c r="P58"/>
  <c r="Q58"/>
  <c r="R58"/>
  <c r="P54"/>
  <c r="Q54"/>
  <c r="R54"/>
  <c r="P51"/>
  <c r="Q51"/>
  <c r="R51"/>
  <c r="P44"/>
  <c r="Q44"/>
  <c r="R44"/>
  <c r="P38"/>
  <c r="Q38"/>
  <c r="R38"/>
  <c r="P35"/>
  <c r="Q35"/>
  <c r="R35"/>
  <c r="P28"/>
  <c r="Q28"/>
  <c r="R28"/>
  <c r="P15"/>
  <c r="Q15"/>
  <c r="R15"/>
  <c r="P10"/>
  <c r="Q10"/>
  <c r="R10"/>
  <c r="L210"/>
  <c r="L209"/>
  <c r="L206"/>
  <c r="L204"/>
  <c r="L201"/>
  <c r="L200"/>
  <c r="L199"/>
  <c r="L198"/>
  <c r="L195"/>
  <c r="L194"/>
  <c r="L193"/>
  <c r="L192"/>
  <c r="L191"/>
  <c r="L188"/>
  <c r="L185"/>
  <c r="L184"/>
  <c r="L183"/>
  <c r="L182"/>
  <c r="L179"/>
  <c r="L178"/>
  <c r="L177"/>
  <c r="L174"/>
  <c r="L173"/>
  <c r="L172"/>
  <c r="L171"/>
  <c r="L170"/>
  <c r="L167"/>
  <c r="L164"/>
  <c r="L163"/>
  <c r="L162"/>
  <c r="L159"/>
  <c r="L156"/>
  <c r="L153"/>
  <c r="L150"/>
  <c r="L147"/>
  <c r="L146"/>
  <c r="L143"/>
  <c r="L140"/>
  <c r="L139"/>
  <c r="L138"/>
  <c r="L137"/>
  <c r="L134"/>
  <c r="L133"/>
  <c r="L132"/>
  <c r="L131"/>
  <c r="L130"/>
  <c r="L127"/>
  <c r="L126"/>
  <c r="L125"/>
  <c r="L122"/>
  <c r="L121"/>
  <c r="L120"/>
  <c r="L119"/>
  <c r="L118"/>
  <c r="L117"/>
  <c r="L116"/>
  <c r="L113"/>
  <c r="L112"/>
  <c r="L111"/>
  <c r="L108"/>
  <c r="L107"/>
  <c r="L104"/>
  <c r="L103"/>
  <c r="L102"/>
  <c r="L101"/>
  <c r="L100"/>
  <c r="L97"/>
  <c r="L96"/>
  <c r="L95"/>
  <c r="L94"/>
  <c r="L93"/>
  <c r="L90"/>
  <c r="L89"/>
  <c r="L88"/>
  <c r="L85"/>
  <c r="L84"/>
  <c r="L83"/>
  <c r="L82"/>
  <c r="L79"/>
  <c r="L76"/>
  <c r="L75"/>
  <c r="L72"/>
  <c r="L71"/>
  <c r="L68"/>
  <c r="L67"/>
  <c r="L66"/>
  <c r="L65"/>
  <c r="L62"/>
  <c r="L61"/>
  <c r="L60"/>
  <c r="L57"/>
  <c r="L56"/>
  <c r="L53"/>
  <c r="L50"/>
  <c r="L49"/>
  <c r="L48"/>
  <c r="L47"/>
  <c r="K210"/>
  <c r="K209"/>
  <c r="K206"/>
  <c r="K204"/>
  <c r="K201"/>
  <c r="K200"/>
  <c r="K199"/>
  <c r="K198"/>
  <c r="K195"/>
  <c r="K194"/>
  <c r="K193"/>
  <c r="K192"/>
  <c r="K191"/>
  <c r="K188"/>
  <c r="K185"/>
  <c r="K184"/>
  <c r="K183"/>
  <c r="K182"/>
  <c r="K179"/>
  <c r="K178"/>
  <c r="K177"/>
  <c r="K174"/>
  <c r="K173"/>
  <c r="K172"/>
  <c r="K171"/>
  <c r="K170"/>
  <c r="K167"/>
  <c r="K164"/>
  <c r="K163"/>
  <c r="K162"/>
  <c r="K159"/>
  <c r="K156"/>
  <c r="K153"/>
  <c r="K150"/>
  <c r="K147"/>
  <c r="K146"/>
  <c r="K143"/>
  <c r="K140"/>
  <c r="K139"/>
  <c r="K138"/>
  <c r="K137"/>
  <c r="K134"/>
  <c r="K133"/>
  <c r="K132"/>
  <c r="K131"/>
  <c r="K130"/>
  <c r="K127"/>
  <c r="K126"/>
  <c r="K125"/>
  <c r="K122"/>
  <c r="K121"/>
  <c r="K120"/>
  <c r="K119"/>
  <c r="K118"/>
  <c r="K117"/>
  <c r="K116"/>
  <c r="K113"/>
  <c r="K112"/>
  <c r="K111"/>
  <c r="K108"/>
  <c r="K107"/>
  <c r="K104"/>
  <c r="K103"/>
  <c r="K102"/>
  <c r="K101"/>
  <c r="K100"/>
  <c r="K97"/>
  <c r="K96"/>
  <c r="K95"/>
  <c r="K94"/>
  <c r="K93"/>
  <c r="K90"/>
  <c r="K89"/>
  <c r="K88"/>
  <c r="K85"/>
  <c r="K84"/>
  <c r="K83"/>
  <c r="K82"/>
  <c r="K79"/>
  <c r="K76"/>
  <c r="K75"/>
  <c r="K72"/>
  <c r="K71"/>
  <c r="K68"/>
  <c r="K67"/>
  <c r="K66"/>
  <c r="K65"/>
  <c r="K62"/>
  <c r="K61"/>
  <c r="K60"/>
  <c r="K57"/>
  <c r="K56"/>
  <c r="K53"/>
  <c r="K50"/>
  <c r="K49"/>
  <c r="K48"/>
  <c r="K47"/>
  <c r="J210"/>
  <c r="J209"/>
  <c r="J206"/>
  <c r="J204"/>
  <c r="J201"/>
  <c r="J200"/>
  <c r="J199"/>
  <c r="J198"/>
  <c r="J195"/>
  <c r="J194"/>
  <c r="J193"/>
  <c r="J192"/>
  <c r="J191"/>
  <c r="J188"/>
  <c r="J185"/>
  <c r="J184"/>
  <c r="J183"/>
  <c r="J182"/>
  <c r="J179"/>
  <c r="J178"/>
  <c r="J177"/>
  <c r="J174"/>
  <c r="J173"/>
  <c r="J172"/>
  <c r="J171"/>
  <c r="J170"/>
  <c r="J167"/>
  <c r="J164"/>
  <c r="J163"/>
  <c r="J162"/>
  <c r="J159"/>
  <c r="J156"/>
  <c r="J153"/>
  <c r="J150"/>
  <c r="J147"/>
  <c r="J146"/>
  <c r="J143"/>
  <c r="J140"/>
  <c r="J139"/>
  <c r="J138"/>
  <c r="J137"/>
  <c r="J134"/>
  <c r="J133"/>
  <c r="J132"/>
  <c r="J131"/>
  <c r="J130"/>
  <c r="J127"/>
  <c r="J126"/>
  <c r="J125"/>
  <c r="J122"/>
  <c r="J121"/>
  <c r="J120"/>
  <c r="J119"/>
  <c r="J118"/>
  <c r="J117"/>
  <c r="J116"/>
  <c r="J113"/>
  <c r="J112"/>
  <c r="J111"/>
  <c r="J108"/>
  <c r="J107"/>
  <c r="J104"/>
  <c r="J103"/>
  <c r="J102"/>
  <c r="J101"/>
  <c r="J100"/>
  <c r="J97"/>
  <c r="J96"/>
  <c r="J95"/>
  <c r="J94"/>
  <c r="J93"/>
  <c r="J90"/>
  <c r="J89"/>
  <c r="J88"/>
  <c r="J85"/>
  <c r="J84"/>
  <c r="J83"/>
  <c r="J82"/>
  <c r="J79"/>
  <c r="J76"/>
  <c r="J75"/>
  <c r="J72"/>
  <c r="J71"/>
  <c r="J68"/>
  <c r="J67"/>
  <c r="J66"/>
  <c r="J65"/>
  <c r="J62"/>
  <c r="J61"/>
  <c r="J60"/>
  <c r="J57"/>
  <c r="J56"/>
  <c r="J53"/>
  <c r="J50"/>
  <c r="J49"/>
  <c r="J47"/>
  <c r="I210"/>
  <c r="I209"/>
  <c r="I206"/>
  <c r="I204"/>
  <c r="I201"/>
  <c r="I200"/>
  <c r="I199"/>
  <c r="I198"/>
  <c r="I195"/>
  <c r="I194"/>
  <c r="I193"/>
  <c r="I192"/>
  <c r="I191"/>
  <c r="I188"/>
  <c r="I185"/>
  <c r="I184"/>
  <c r="I183"/>
  <c r="I182"/>
  <c r="I179"/>
  <c r="I178"/>
  <c r="I177"/>
  <c r="I174"/>
  <c r="I173"/>
  <c r="I172"/>
  <c r="I171"/>
  <c r="I170"/>
  <c r="I167"/>
  <c r="I164"/>
  <c r="I163"/>
  <c r="I162"/>
  <c r="I159"/>
  <c r="I156"/>
  <c r="I153"/>
  <c r="I150"/>
  <c r="I147"/>
  <c r="I146"/>
  <c r="I143"/>
  <c r="I140"/>
  <c r="I139"/>
  <c r="I138"/>
  <c r="I137"/>
  <c r="I134"/>
  <c r="I133"/>
  <c r="I132"/>
  <c r="I131"/>
  <c r="I130"/>
  <c r="I127"/>
  <c r="I126"/>
  <c r="I125"/>
  <c r="I122"/>
  <c r="I121"/>
  <c r="I120"/>
  <c r="I119"/>
  <c r="I118"/>
  <c r="I117"/>
  <c r="I116"/>
  <c r="I113"/>
  <c r="I112"/>
  <c r="I111"/>
  <c r="I108"/>
  <c r="I107"/>
  <c r="I104"/>
  <c r="I103"/>
  <c r="I102"/>
  <c r="I101"/>
  <c r="I100"/>
  <c r="I97"/>
  <c r="I96"/>
  <c r="I95"/>
  <c r="I94"/>
  <c r="I93"/>
  <c r="I90"/>
  <c r="I89"/>
  <c r="I88"/>
  <c r="I85"/>
  <c r="I84"/>
  <c r="I83"/>
  <c r="I82"/>
  <c r="I79"/>
  <c r="I76"/>
  <c r="I75"/>
  <c r="I72"/>
  <c r="I71"/>
  <c r="I68"/>
  <c r="I67"/>
  <c r="I66"/>
  <c r="I65"/>
  <c r="I62"/>
  <c r="I61"/>
  <c r="I60"/>
  <c r="I57"/>
  <c r="I56"/>
  <c r="I53"/>
  <c r="I50"/>
  <c r="I49"/>
  <c r="I48"/>
  <c r="I47"/>
  <c r="L43"/>
  <c r="L41"/>
  <c r="L40"/>
  <c r="L37"/>
  <c r="L34"/>
  <c r="L33"/>
  <c r="L32"/>
  <c r="L31"/>
  <c r="L30"/>
  <c r="L27"/>
  <c r="K43"/>
  <c r="K41"/>
  <c r="K40"/>
  <c r="K37"/>
  <c r="K34"/>
  <c r="K33"/>
  <c r="K32"/>
  <c r="K31"/>
  <c r="K30"/>
  <c r="K27"/>
  <c r="J43"/>
  <c r="J41"/>
  <c r="J40"/>
  <c r="J37"/>
  <c r="J34"/>
  <c r="J33"/>
  <c r="J32"/>
  <c r="J31"/>
  <c r="J30"/>
  <c r="J27"/>
  <c r="I43"/>
  <c r="I41"/>
  <c r="I40"/>
  <c r="I37"/>
  <c r="M37"/>
  <c r="I34"/>
  <c r="I33"/>
  <c r="I32"/>
  <c r="I31"/>
  <c r="M31"/>
  <c r="I30"/>
  <c r="I27"/>
  <c r="L7"/>
  <c r="K7"/>
  <c r="J7"/>
  <c r="I7"/>
  <c r="H17"/>
  <c r="I17"/>
  <c r="J17"/>
  <c r="K17"/>
  <c r="L17"/>
  <c r="H18"/>
  <c r="I18"/>
  <c r="J18"/>
  <c r="K18"/>
  <c r="L18"/>
  <c r="H19"/>
  <c r="I19"/>
  <c r="J19"/>
  <c r="K19"/>
  <c r="L19"/>
  <c r="H20"/>
  <c r="I20"/>
  <c r="J20"/>
  <c r="K20"/>
  <c r="L20"/>
  <c r="H21"/>
  <c r="I21"/>
  <c r="J21"/>
  <c r="K21"/>
  <c r="L21"/>
  <c r="H22"/>
  <c r="I22"/>
  <c r="J22"/>
  <c r="K22"/>
  <c r="L22"/>
  <c r="H23"/>
  <c r="I23"/>
  <c r="J23"/>
  <c r="K23"/>
  <c r="L23"/>
  <c r="H24"/>
  <c r="I24"/>
  <c r="J24"/>
  <c r="K24"/>
  <c r="L24"/>
  <c r="C25"/>
  <c r="D25"/>
  <c r="I25"/>
  <c r="E25"/>
  <c r="J25"/>
  <c r="F25"/>
  <c r="G25"/>
  <c r="K25"/>
  <c r="L14"/>
  <c r="L13"/>
  <c r="L12"/>
  <c r="L9"/>
  <c r="K14"/>
  <c r="K13"/>
  <c r="K12"/>
  <c r="K9"/>
  <c r="J14"/>
  <c r="J13"/>
  <c r="J12"/>
  <c r="J9"/>
  <c r="I14"/>
  <c r="M14"/>
  <c r="I13"/>
  <c r="M13"/>
  <c r="I12"/>
  <c r="M12"/>
  <c r="I9"/>
  <c r="M9"/>
  <c r="L8"/>
  <c r="K8"/>
  <c r="J8"/>
  <c r="I8"/>
  <c r="M32"/>
  <c r="M40"/>
  <c r="M60"/>
  <c r="M66"/>
  <c r="M72"/>
  <c r="M82"/>
  <c r="M88"/>
  <c r="M94"/>
  <c r="M100"/>
  <c r="M104"/>
  <c r="M112"/>
  <c r="M118"/>
  <c r="M122"/>
  <c r="M130"/>
  <c r="M134"/>
  <c r="M140"/>
  <c r="M150"/>
  <c r="M162"/>
  <c r="M170"/>
  <c r="M174"/>
  <c r="M182"/>
  <c r="M188"/>
  <c r="M194"/>
  <c r="M200"/>
  <c r="M209"/>
  <c r="M57"/>
  <c r="M71"/>
  <c r="M85"/>
  <c r="M97"/>
  <c r="M103"/>
  <c r="M117"/>
  <c r="M127"/>
  <c r="M133"/>
  <c r="M147"/>
  <c r="M167"/>
  <c r="M179"/>
  <c r="M193"/>
  <c r="M178"/>
  <c r="M30"/>
  <c r="M34"/>
  <c r="M43"/>
  <c r="M56"/>
  <c r="M62"/>
  <c r="N62"/>
  <c r="M68"/>
  <c r="M76"/>
  <c r="M84"/>
  <c r="N84"/>
  <c r="M90"/>
  <c r="M96"/>
  <c r="M102"/>
  <c r="M108"/>
  <c r="M116"/>
  <c r="M120"/>
  <c r="M126"/>
  <c r="M132"/>
  <c r="M138"/>
  <c r="M146"/>
  <c r="M156"/>
  <c r="M164"/>
  <c r="M172"/>
  <c r="M184"/>
  <c r="M192"/>
  <c r="M198"/>
  <c r="M8"/>
  <c r="M24"/>
  <c r="N24"/>
  <c r="M20"/>
  <c r="N20"/>
  <c r="M65"/>
  <c r="M79"/>
  <c r="M93"/>
  <c r="M111"/>
  <c r="M121"/>
  <c r="N121"/>
  <c r="M139"/>
  <c r="M159"/>
  <c r="M173"/>
  <c r="M185"/>
  <c r="M199"/>
  <c r="M27"/>
  <c r="M33"/>
  <c r="M41"/>
  <c r="M53"/>
  <c r="M61"/>
  <c r="M67"/>
  <c r="N67"/>
  <c r="M75"/>
  <c r="M83"/>
  <c r="M89"/>
  <c r="M95"/>
  <c r="M101"/>
  <c r="M107"/>
  <c r="M113"/>
  <c r="M119"/>
  <c r="M125"/>
  <c r="M131"/>
  <c r="M137"/>
  <c r="M143"/>
  <c r="M153"/>
  <c r="M163"/>
  <c r="M171"/>
  <c r="M177"/>
  <c r="N177"/>
  <c r="M183"/>
  <c r="M191"/>
  <c r="M195"/>
  <c r="M201"/>
  <c r="M210"/>
  <c r="N75"/>
  <c r="N174"/>
  <c r="N113"/>
  <c r="M23"/>
  <c r="N23"/>
  <c r="M22"/>
  <c r="N22"/>
  <c r="H25"/>
  <c r="M21"/>
  <c r="N21"/>
  <c r="M17"/>
  <c r="N17"/>
  <c r="M19"/>
  <c r="N19"/>
  <c r="M18"/>
  <c r="N18"/>
  <c r="M7"/>
  <c r="L25"/>
  <c r="M25"/>
  <c r="N25"/>
  <c r="O17" s="1"/>
  <c r="C211"/>
  <c r="C202"/>
  <c r="C207"/>
  <c r="C189"/>
  <c r="C196"/>
  <c r="C175"/>
  <c r="C180"/>
  <c r="C186"/>
  <c r="C160"/>
  <c r="C165"/>
  <c r="C168"/>
  <c r="C151"/>
  <c r="C154"/>
  <c r="C157"/>
  <c r="C141"/>
  <c r="C144"/>
  <c r="C148"/>
  <c r="C135"/>
  <c r="C123"/>
  <c r="C128"/>
  <c r="C105"/>
  <c r="C109"/>
  <c r="C114"/>
  <c r="C91"/>
  <c r="C98"/>
  <c r="C73"/>
  <c r="C77"/>
  <c r="C80"/>
  <c r="C86"/>
  <c r="C63"/>
  <c r="C69"/>
  <c r="C51"/>
  <c r="C54"/>
  <c r="C58"/>
  <c r="C38"/>
  <c r="C44"/>
  <c r="C28"/>
  <c r="C35"/>
  <c r="C15"/>
  <c r="D211"/>
  <c r="E211"/>
  <c r="J211"/>
  <c r="F211"/>
  <c r="K211"/>
  <c r="G211"/>
  <c r="L211"/>
  <c r="H209"/>
  <c r="H210"/>
  <c r="N210"/>
  <c r="D202"/>
  <c r="I202"/>
  <c r="E202"/>
  <c r="J202"/>
  <c r="F202"/>
  <c r="K202"/>
  <c r="G202"/>
  <c r="L202"/>
  <c r="H198"/>
  <c r="H199"/>
  <c r="H200"/>
  <c r="N200"/>
  <c r="H201"/>
  <c r="D207"/>
  <c r="I207" s="1"/>
  <c r="E207"/>
  <c r="J207" s="1"/>
  <c r="F207"/>
  <c r="K207" s="1"/>
  <c r="G207"/>
  <c r="L207" s="1"/>
  <c r="H204"/>
  <c r="H206"/>
  <c r="D189"/>
  <c r="E189"/>
  <c r="J189"/>
  <c r="F189"/>
  <c r="K189"/>
  <c r="G189"/>
  <c r="L189"/>
  <c r="H188"/>
  <c r="N188"/>
  <c r="D196"/>
  <c r="I196"/>
  <c r="E196"/>
  <c r="J196"/>
  <c r="F196"/>
  <c r="G196"/>
  <c r="L196"/>
  <c r="H191"/>
  <c r="N191"/>
  <c r="H192"/>
  <c r="N192"/>
  <c r="H193"/>
  <c r="H194"/>
  <c r="N194"/>
  <c r="H195"/>
  <c r="D180"/>
  <c r="E180"/>
  <c r="J180"/>
  <c r="F180"/>
  <c r="K180"/>
  <c r="G180"/>
  <c r="L180"/>
  <c r="H177"/>
  <c r="H178"/>
  <c r="N178"/>
  <c r="H179"/>
  <c r="D186"/>
  <c r="I186"/>
  <c r="E186"/>
  <c r="J186"/>
  <c r="F186"/>
  <c r="K186"/>
  <c r="G186"/>
  <c r="L186"/>
  <c r="H182"/>
  <c r="H183"/>
  <c r="H184"/>
  <c r="H185"/>
  <c r="N185"/>
  <c r="D168"/>
  <c r="I168"/>
  <c r="E168"/>
  <c r="J168"/>
  <c r="F168"/>
  <c r="K168"/>
  <c r="G168"/>
  <c r="L168"/>
  <c r="H167"/>
  <c r="N167"/>
  <c r="D175"/>
  <c r="E175"/>
  <c r="J175"/>
  <c r="F175"/>
  <c r="K175"/>
  <c r="G175"/>
  <c r="L175"/>
  <c r="H170"/>
  <c r="N170"/>
  <c r="H171"/>
  <c r="N171"/>
  <c r="H172"/>
  <c r="H173"/>
  <c r="H174"/>
  <c r="D160"/>
  <c r="E160"/>
  <c r="J160"/>
  <c r="F160"/>
  <c r="K160"/>
  <c r="G160"/>
  <c r="L160"/>
  <c r="H159"/>
  <c r="N159"/>
  <c r="D165"/>
  <c r="I165"/>
  <c r="E165"/>
  <c r="J165"/>
  <c r="F165"/>
  <c r="G165"/>
  <c r="L165"/>
  <c r="H162"/>
  <c r="N162"/>
  <c r="H163"/>
  <c r="N163"/>
  <c r="H164"/>
  <c r="D154"/>
  <c r="E154"/>
  <c r="J154"/>
  <c r="F154"/>
  <c r="K154"/>
  <c r="G154"/>
  <c r="L154"/>
  <c r="H153"/>
  <c r="N153"/>
  <c r="D157"/>
  <c r="E157"/>
  <c r="J157"/>
  <c r="F157"/>
  <c r="K157"/>
  <c r="G157"/>
  <c r="L157"/>
  <c r="H156"/>
  <c r="N156"/>
  <c r="D144"/>
  <c r="I144"/>
  <c r="E144"/>
  <c r="F144"/>
  <c r="K144"/>
  <c r="G144"/>
  <c r="L144"/>
  <c r="H143"/>
  <c r="D148"/>
  <c r="E148"/>
  <c r="J148"/>
  <c r="F148"/>
  <c r="K148"/>
  <c r="G148"/>
  <c r="L148"/>
  <c r="H146"/>
  <c r="H147"/>
  <c r="N147"/>
  <c r="D151"/>
  <c r="E151"/>
  <c r="J151"/>
  <c r="F151"/>
  <c r="K151"/>
  <c r="G151"/>
  <c r="L151"/>
  <c r="H150"/>
  <c r="D123"/>
  <c r="I123"/>
  <c r="E123"/>
  <c r="F123"/>
  <c r="K123"/>
  <c r="G123"/>
  <c r="L123"/>
  <c r="H116"/>
  <c r="H117"/>
  <c r="N117"/>
  <c r="H118"/>
  <c r="N118"/>
  <c r="H119"/>
  <c r="H120"/>
  <c r="H121"/>
  <c r="H122"/>
  <c r="N122"/>
  <c r="D128"/>
  <c r="I128"/>
  <c r="E128"/>
  <c r="F128"/>
  <c r="K128"/>
  <c r="G128"/>
  <c r="L128"/>
  <c r="H125"/>
  <c r="H126"/>
  <c r="N126"/>
  <c r="H127"/>
  <c r="D135"/>
  <c r="I135"/>
  <c r="E135"/>
  <c r="J135"/>
  <c r="F135"/>
  <c r="K135"/>
  <c r="G135"/>
  <c r="L135"/>
  <c r="H130"/>
  <c r="N130"/>
  <c r="H131"/>
  <c r="N131"/>
  <c r="H132"/>
  <c r="H133"/>
  <c r="H134"/>
  <c r="N134"/>
  <c r="D141"/>
  <c r="I141"/>
  <c r="E141"/>
  <c r="J141"/>
  <c r="F141"/>
  <c r="K141"/>
  <c r="G141"/>
  <c r="H137"/>
  <c r="H138"/>
  <c r="H139"/>
  <c r="H140"/>
  <c r="N140"/>
  <c r="D98"/>
  <c r="E98"/>
  <c r="J98"/>
  <c r="F98"/>
  <c r="K98"/>
  <c r="G98"/>
  <c r="L98"/>
  <c r="H93"/>
  <c r="N93"/>
  <c r="H94"/>
  <c r="N94"/>
  <c r="H95"/>
  <c r="H96"/>
  <c r="N96"/>
  <c r="H97"/>
  <c r="D105"/>
  <c r="E105"/>
  <c r="J105"/>
  <c r="F105"/>
  <c r="K105"/>
  <c r="G105"/>
  <c r="L105"/>
  <c r="H100"/>
  <c r="H101"/>
  <c r="H102"/>
  <c r="N102"/>
  <c r="H103"/>
  <c r="N103"/>
  <c r="H104"/>
  <c r="D109"/>
  <c r="E109"/>
  <c r="J109"/>
  <c r="F109"/>
  <c r="K109"/>
  <c r="G109"/>
  <c r="L109"/>
  <c r="H107"/>
  <c r="N107"/>
  <c r="H108"/>
  <c r="N108"/>
  <c r="D114"/>
  <c r="I114"/>
  <c r="E114"/>
  <c r="F114"/>
  <c r="K114"/>
  <c r="G114"/>
  <c r="L114"/>
  <c r="H111"/>
  <c r="H112"/>
  <c r="N112"/>
  <c r="H113"/>
  <c r="D80"/>
  <c r="E80"/>
  <c r="J80"/>
  <c r="F80"/>
  <c r="K80"/>
  <c r="G80"/>
  <c r="L80"/>
  <c r="H79"/>
  <c r="D86"/>
  <c r="I86"/>
  <c r="E86"/>
  <c r="F86"/>
  <c r="K86"/>
  <c r="G86"/>
  <c r="L86"/>
  <c r="H82"/>
  <c r="N82"/>
  <c r="H83"/>
  <c r="N83"/>
  <c r="H84"/>
  <c r="H85"/>
  <c r="N85"/>
  <c r="D91"/>
  <c r="E91"/>
  <c r="J91"/>
  <c r="F91"/>
  <c r="K91"/>
  <c r="G91"/>
  <c r="L91"/>
  <c r="H88"/>
  <c r="N88"/>
  <c r="H89"/>
  <c r="H90"/>
  <c r="D73"/>
  <c r="E73"/>
  <c r="J73"/>
  <c r="F73"/>
  <c r="K73"/>
  <c r="G73"/>
  <c r="L73"/>
  <c r="H71"/>
  <c r="N71"/>
  <c r="H72"/>
  <c r="D77"/>
  <c r="I77"/>
  <c r="E77"/>
  <c r="F77"/>
  <c r="K77"/>
  <c r="G77"/>
  <c r="L77"/>
  <c r="H75"/>
  <c r="H76"/>
  <c r="N76"/>
  <c r="D69"/>
  <c r="I69"/>
  <c r="E69"/>
  <c r="F69"/>
  <c r="K69"/>
  <c r="G69"/>
  <c r="L69"/>
  <c r="H65"/>
  <c r="N65"/>
  <c r="H66"/>
  <c r="N66"/>
  <c r="H67"/>
  <c r="H68"/>
  <c r="D63"/>
  <c r="I63"/>
  <c r="E63"/>
  <c r="J63"/>
  <c r="F63"/>
  <c r="K63"/>
  <c r="G63"/>
  <c r="L63"/>
  <c r="H60"/>
  <c r="N60"/>
  <c r="H61"/>
  <c r="H62"/>
  <c r="D54"/>
  <c r="E54"/>
  <c r="J54"/>
  <c r="F54"/>
  <c r="K54"/>
  <c r="G54"/>
  <c r="L54"/>
  <c r="H53"/>
  <c r="N53"/>
  <c r="D58"/>
  <c r="I58"/>
  <c r="M58"/>
  <c r="E58"/>
  <c r="J58"/>
  <c r="F58"/>
  <c r="K58"/>
  <c r="G58"/>
  <c r="L58"/>
  <c r="H56"/>
  <c r="N56"/>
  <c r="H57"/>
  <c r="D38"/>
  <c r="E38"/>
  <c r="J38"/>
  <c r="F38"/>
  <c r="K38"/>
  <c r="G38"/>
  <c r="L38"/>
  <c r="H37"/>
  <c r="N37"/>
  <c r="D44"/>
  <c r="I44" s="1"/>
  <c r="E44"/>
  <c r="J44" s="1"/>
  <c r="F44"/>
  <c r="K44" s="1"/>
  <c r="G44"/>
  <c r="L44" s="1"/>
  <c r="H40"/>
  <c r="H41"/>
  <c r="N41"/>
  <c r="H43"/>
  <c r="N43"/>
  <c r="H47"/>
  <c r="H48"/>
  <c r="H49"/>
  <c r="N49"/>
  <c r="H50"/>
  <c r="D28"/>
  <c r="E28"/>
  <c r="J28"/>
  <c r="F28"/>
  <c r="K28"/>
  <c r="G28"/>
  <c r="L28"/>
  <c r="H27"/>
  <c r="N27"/>
  <c r="D35"/>
  <c r="E35"/>
  <c r="J35"/>
  <c r="F35"/>
  <c r="K35"/>
  <c r="G35"/>
  <c r="L35"/>
  <c r="H30"/>
  <c r="H31"/>
  <c r="N31"/>
  <c r="H32"/>
  <c r="N32"/>
  <c r="H33"/>
  <c r="H34"/>
  <c r="D15"/>
  <c r="E15"/>
  <c r="J15"/>
  <c r="F15"/>
  <c r="K15"/>
  <c r="G15"/>
  <c r="L15"/>
  <c r="H12"/>
  <c r="N12"/>
  <c r="H13"/>
  <c r="N13"/>
  <c r="H14"/>
  <c r="N14"/>
  <c r="D10"/>
  <c r="I10"/>
  <c r="E10"/>
  <c r="F10"/>
  <c r="K10"/>
  <c r="G10"/>
  <c r="L10"/>
  <c r="C10"/>
  <c r="H8"/>
  <c r="H9"/>
  <c r="N9"/>
  <c r="H7"/>
  <c r="N61"/>
  <c r="N72"/>
  <c r="N111"/>
  <c r="N150"/>
  <c r="N172"/>
  <c r="N7"/>
  <c r="O7" s="1"/>
  <c r="N89"/>
  <c r="N100"/>
  <c r="N30"/>
  <c r="N40"/>
  <c r="N127"/>
  <c r="N164"/>
  <c r="N198"/>
  <c r="N137"/>
  <c r="N179"/>
  <c r="N209"/>
  <c r="N119"/>
  <c r="N33"/>
  <c r="N104"/>
  <c r="N132"/>
  <c r="N173"/>
  <c r="N182"/>
  <c r="N195"/>
  <c r="N183"/>
  <c r="N125"/>
  <c r="N199"/>
  <c r="N79"/>
  <c r="N8"/>
  <c r="N57"/>
  <c r="N97"/>
  <c r="N138"/>
  <c r="N120"/>
  <c r="N116"/>
  <c r="N143"/>
  <c r="H168"/>
  <c r="N201"/>
  <c r="N34"/>
  <c r="N90"/>
  <c r="N101"/>
  <c r="N95"/>
  <c r="N139"/>
  <c r="N133"/>
  <c r="N146"/>
  <c r="N184"/>
  <c r="N193"/>
  <c r="H35"/>
  <c r="I35"/>
  <c r="M35"/>
  <c r="H69"/>
  <c r="J69"/>
  <c r="H91"/>
  <c r="I91"/>
  <c r="M91"/>
  <c r="H98"/>
  <c r="I98"/>
  <c r="M98"/>
  <c r="H128"/>
  <c r="J128"/>
  <c r="M128"/>
  <c r="H196"/>
  <c r="K196"/>
  <c r="H211"/>
  <c r="I211"/>
  <c r="M211"/>
  <c r="H10"/>
  <c r="J10"/>
  <c r="M10"/>
  <c r="H15"/>
  <c r="I15"/>
  <c r="M15"/>
  <c r="H86"/>
  <c r="J86"/>
  <c r="M86"/>
  <c r="H114"/>
  <c r="J114"/>
  <c r="M114"/>
  <c r="H105"/>
  <c r="I105"/>
  <c r="M105"/>
  <c r="H123"/>
  <c r="J123"/>
  <c r="M123"/>
  <c r="H148"/>
  <c r="I148"/>
  <c r="M148"/>
  <c r="H144"/>
  <c r="J144"/>
  <c r="M144"/>
  <c r="H165"/>
  <c r="K165"/>
  <c r="H175"/>
  <c r="I175"/>
  <c r="M175"/>
  <c r="H189"/>
  <c r="I189"/>
  <c r="M189"/>
  <c r="H77"/>
  <c r="J77"/>
  <c r="M77"/>
  <c r="H109"/>
  <c r="I109"/>
  <c r="M109"/>
  <c r="H154"/>
  <c r="I154"/>
  <c r="M154"/>
  <c r="H160"/>
  <c r="I160"/>
  <c r="M160"/>
  <c r="H58"/>
  <c r="N58"/>
  <c r="O56" s="1"/>
  <c r="H63"/>
  <c r="M135"/>
  <c r="H186"/>
  <c r="M186"/>
  <c r="M196"/>
  <c r="H202"/>
  <c r="M202"/>
  <c r="H28"/>
  <c r="I28"/>
  <c r="M28"/>
  <c r="H38"/>
  <c r="I38"/>
  <c r="M38"/>
  <c r="H54"/>
  <c r="I54"/>
  <c r="M54"/>
  <c r="H73"/>
  <c r="I73"/>
  <c r="M73"/>
  <c r="H80"/>
  <c r="I80"/>
  <c r="M80"/>
  <c r="H141"/>
  <c r="L141"/>
  <c r="M141"/>
  <c r="H151"/>
  <c r="I151"/>
  <c r="M151"/>
  <c r="H157"/>
  <c r="I157"/>
  <c r="M157"/>
  <c r="H180"/>
  <c r="I180"/>
  <c r="M180"/>
  <c r="M63"/>
  <c r="N63"/>
  <c r="O60" s="1"/>
  <c r="M69"/>
  <c r="H135"/>
  <c r="M165"/>
  <c r="M168"/>
  <c r="N168"/>
  <c r="O167"/>
  <c r="N109"/>
  <c r="O107"/>
  <c r="N175"/>
  <c r="O170"/>
  <c r="N123"/>
  <c r="O116"/>
  <c r="N15"/>
  <c r="O12" s="1"/>
  <c r="N128"/>
  <c r="O125"/>
  <c r="N35"/>
  <c r="O30" s="1"/>
  <c r="N77"/>
  <c r="O75"/>
  <c r="N10"/>
  <c r="O8" s="1"/>
  <c r="N160"/>
  <c r="O159"/>
  <c r="N144"/>
  <c r="O143"/>
  <c r="N114"/>
  <c r="O111"/>
  <c r="N211"/>
  <c r="O209"/>
  <c r="N91"/>
  <c r="O88"/>
  <c r="N157"/>
  <c r="O156"/>
  <c r="N141"/>
  <c r="O137"/>
  <c r="N73"/>
  <c r="O71"/>
  <c r="N38"/>
  <c r="O37" s="1"/>
  <c r="N202"/>
  <c r="O198"/>
  <c r="N165"/>
  <c r="O162"/>
  <c r="N180"/>
  <c r="O177"/>
  <c r="N151"/>
  <c r="O150"/>
  <c r="N80"/>
  <c r="O79"/>
  <c r="N54"/>
  <c r="O53" s="1"/>
  <c r="N28"/>
  <c r="O27" s="1"/>
  <c r="N196"/>
  <c r="O191"/>
  <c r="N154"/>
  <c r="O153"/>
  <c r="N189"/>
  <c r="O188"/>
  <c r="N148"/>
  <c r="O146"/>
  <c r="N105"/>
  <c r="O100"/>
  <c r="N98"/>
  <c r="O93"/>
  <c r="N186"/>
  <c r="O182"/>
  <c r="N69"/>
  <c r="O65" s="1"/>
  <c r="N135"/>
  <c r="O130"/>
  <c r="N86"/>
  <c r="O82"/>
  <c r="M206" l="1"/>
  <c r="N206" s="1"/>
  <c r="N204"/>
  <c r="M207"/>
  <c r="H207"/>
  <c r="H51"/>
  <c r="I51"/>
  <c r="M51" s="1"/>
  <c r="M42"/>
  <c r="N42" s="1"/>
  <c r="M44"/>
  <c r="N44" s="1"/>
  <c r="O40" s="1"/>
  <c r="H44"/>
  <c r="N207" l="1"/>
  <c r="O204" s="1"/>
  <c r="N51"/>
  <c r="O46" s="1"/>
</calcChain>
</file>

<file path=xl/sharedStrings.xml><?xml version="1.0" encoding="utf-8"?>
<sst xmlns="http://schemas.openxmlformats.org/spreadsheetml/2006/main" count="229" uniqueCount="173">
  <si>
    <t>Não Avaliado</t>
  </si>
  <si>
    <t>Discordo Totalmente</t>
  </si>
  <si>
    <t>Discordo Parcialmente</t>
  </si>
  <si>
    <t>Concordo Parcialmente</t>
  </si>
  <si>
    <t>Departamento</t>
  </si>
  <si>
    <t xml:space="preserve">Escola de Arquitetura e Urbanismo
</t>
  </si>
  <si>
    <t>Departamento de Arquitetura</t>
  </si>
  <si>
    <t>Departamento De Urbanismo</t>
  </si>
  <si>
    <t>Escola de Enfermagem</t>
  </si>
  <si>
    <t>Fundamentos de Enfermagem e Admnistração</t>
  </si>
  <si>
    <t>Enfermagem Médico - Cirúrgica</t>
  </si>
  <si>
    <t xml:space="preserve">Enfermagem Materno-Infantil e Psiquiátrica </t>
  </si>
  <si>
    <t>Escola de Engenharia</t>
  </si>
  <si>
    <t>Engenharia Civil</t>
  </si>
  <si>
    <t>Engenharia Agrícola e Meio Ambiente</t>
  </si>
  <si>
    <t>Engenharia Mecânica</t>
  </si>
  <si>
    <t>Engenharia de Produção</t>
  </si>
  <si>
    <t>Engenharia Química e de Petróleo</t>
  </si>
  <si>
    <t>Desenho Técnico</t>
  </si>
  <si>
    <t>Engenharia de Telecomunicações</t>
  </si>
  <si>
    <t>Engenharia Elétrica</t>
  </si>
  <si>
    <t>Faculdade de Administração e Ciências Contábeis</t>
  </si>
  <si>
    <t>Administração</t>
  </si>
  <si>
    <t>Contabilidade</t>
  </si>
  <si>
    <t>Empreendedorismo e Gestão</t>
  </si>
  <si>
    <t>Faculdade de Economia</t>
  </si>
  <si>
    <t>Economia</t>
  </si>
  <si>
    <t>Faculdade de Educação</t>
  </si>
  <si>
    <t>Fundamentos Pedagógicos</t>
  </si>
  <si>
    <t>Sociedade, Educação e Conhecimento</t>
  </si>
  <si>
    <t>Faculdade de Farmácia</t>
  </si>
  <si>
    <t>Tecnologia Farmacêutica</t>
  </si>
  <si>
    <t>Farmácia e Administração Farmacêutica</t>
  </si>
  <si>
    <t>Bromatologia</t>
  </si>
  <si>
    <t>Faculdade de Nutrição</t>
  </si>
  <si>
    <t>Nutrição Dietética</t>
  </si>
  <si>
    <t>Nutrição Social</t>
  </si>
  <si>
    <t>Faculdade de Odontologia</t>
  </si>
  <si>
    <t>Odontoclínica</t>
  </si>
  <si>
    <t>Odontotécnica</t>
  </si>
  <si>
    <t>Faculdade de Veterinária</t>
  </si>
  <si>
    <t>Saúde Coletiva e Veterinária e Saúde Pública</t>
  </si>
  <si>
    <t>Patologia e Clínica Veterinária</t>
  </si>
  <si>
    <t xml:space="preserve">Tecnologia dos Alimentos </t>
  </si>
  <si>
    <t>Zootecnia</t>
  </si>
  <si>
    <t>Turismo</t>
  </si>
  <si>
    <t>Instituto Biomédico</t>
  </si>
  <si>
    <t>Fisiologia e Farmacologia</t>
  </si>
  <si>
    <t>Microbiologia e Parasitologia</t>
  </si>
  <si>
    <t>Morfologia</t>
  </si>
  <si>
    <t>Instituto de Arte e Comunicação Social</t>
  </si>
  <si>
    <t>Cinema e Vídeo</t>
  </si>
  <si>
    <t>Arte</t>
  </si>
  <si>
    <t>Comunicação Social</t>
  </si>
  <si>
    <t>Ciência da Informação</t>
  </si>
  <si>
    <t>Estudos Culturais e Mídia</t>
  </si>
  <si>
    <t>Imunobiologia</t>
  </si>
  <si>
    <t>Neurobiologia</t>
  </si>
  <si>
    <t>Biologia Geral</t>
  </si>
  <si>
    <t>Biologia Marinha</t>
  </si>
  <si>
    <t>Biologia Celular e Molecular</t>
  </si>
  <si>
    <t>Instituto de Ciências Humanas e Filosofia</t>
  </si>
  <si>
    <t>Ciência Política</t>
  </si>
  <si>
    <t xml:space="preserve">Filosofia </t>
  </si>
  <si>
    <t>Antropologia</t>
  </si>
  <si>
    <t>Sociologia e Metodologia em Ciências Sociais</t>
  </si>
  <si>
    <t>Instituto de Computação</t>
  </si>
  <si>
    <t>Ciência da Computação</t>
  </si>
  <si>
    <t>Instituto de Educação Física</t>
  </si>
  <si>
    <t>Educação Física e Desportos</t>
  </si>
  <si>
    <t xml:space="preserve">Instituto de Estudos Comparados em Administração Institucional de Conflitos
</t>
  </si>
  <si>
    <t>Segurança Pública</t>
  </si>
  <si>
    <t>Instituto de Física</t>
  </si>
  <si>
    <t>Física</t>
  </si>
  <si>
    <t>Instituto de Geociências</t>
  </si>
  <si>
    <t>Geografia</t>
  </si>
  <si>
    <t>Análise Geo-Ambiental</t>
  </si>
  <si>
    <t>Geologia e Geofísica</t>
  </si>
  <si>
    <t>Instituto de História</t>
  </si>
  <si>
    <t>História</t>
  </si>
  <si>
    <t>Instituto de Letras</t>
  </si>
  <si>
    <t>Letras Estrangeiras e Modernas</t>
  </si>
  <si>
    <t>Letras Clássicas e Vernáculas</t>
  </si>
  <si>
    <t>Ciência da Linguagem</t>
  </si>
  <si>
    <t>Instituto de Matemática e Estatística</t>
  </si>
  <si>
    <t>Estatística</t>
  </si>
  <si>
    <t>Análise</t>
  </si>
  <si>
    <t>Geometria</t>
  </si>
  <si>
    <t>Matemática Aplicada</t>
  </si>
  <si>
    <t>Psicologia</t>
  </si>
  <si>
    <t>Instituto de Psicologia</t>
  </si>
  <si>
    <t>Instituto de Química</t>
  </si>
  <si>
    <t>Química Analítica</t>
  </si>
  <si>
    <t>Química Inorgânica</t>
  </si>
  <si>
    <t>Química Orgânica</t>
  </si>
  <si>
    <t>Físico-Química</t>
  </si>
  <si>
    <t>Geoquímica</t>
  </si>
  <si>
    <t>Instituto de Saúde Coletiva</t>
  </si>
  <si>
    <t>Epidemiologia e Bioestatística</t>
  </si>
  <si>
    <t>Planejamento em Saúde</t>
  </si>
  <si>
    <t>Psiquiatria e Saúde Mental</t>
  </si>
  <si>
    <t>Saúde em Sociedade</t>
  </si>
  <si>
    <t>Escola de Engenharia de Petrópolis</t>
  </si>
  <si>
    <t>Ciências Exatas</t>
  </si>
  <si>
    <t>Engenharia Metalúrgica</t>
  </si>
  <si>
    <t>Engenharia de Agronegócios</t>
  </si>
  <si>
    <t xml:space="preserve">Instituto de Ciências da Sociedade e Desenvolvimento Regional (Campos do Goytacazes)
</t>
  </si>
  <si>
    <t>Ciências Econômicas</t>
  </si>
  <si>
    <t>Serviço Social</t>
  </si>
  <si>
    <t>Fundamentos de Ciências da Sociedade</t>
  </si>
  <si>
    <t>Ciências Sociais</t>
  </si>
  <si>
    <t xml:space="preserve">Instituto de Ciências da Sociedade (Macaé)
</t>
  </si>
  <si>
    <t xml:space="preserve">Direito </t>
  </si>
  <si>
    <t xml:space="preserve">Instituto de Ciência e Tecnologia (Rio das Ostras)
</t>
  </si>
  <si>
    <t>Computação</t>
  </si>
  <si>
    <t>Engenharia</t>
  </si>
  <si>
    <t xml:space="preserve">Instituto de Ciências Exatas (Volta Redonda)
</t>
  </si>
  <si>
    <t xml:space="preserve">Química </t>
  </si>
  <si>
    <t>Matemática</t>
  </si>
  <si>
    <t>Administração e Administração Pública</t>
  </si>
  <si>
    <t>Direito</t>
  </si>
  <si>
    <t>Multidisciplinar</t>
  </si>
  <si>
    <t>Educação</t>
  </si>
  <si>
    <t>Geografia e Políticas Públicas</t>
  </si>
  <si>
    <t>Enfermagem</t>
  </si>
  <si>
    <t>Ciências da Natureza</t>
  </si>
  <si>
    <t>Artes e Estudos Culturais</t>
  </si>
  <si>
    <t>Ciências Básicas</t>
  </si>
  <si>
    <t>Instituto do Noroeste Fluminense de Educação Superior (Santo Antônio de Pádua)</t>
  </si>
  <si>
    <t>Ciências Humanas</t>
  </si>
  <si>
    <t>Concordo Totalmente</t>
  </si>
  <si>
    <t>UNIVERSIDADE FEDERAL FLUMINENSE</t>
  </si>
  <si>
    <t>Ciências Exatas, Biológicas e da Terra</t>
  </si>
  <si>
    <t>Faculdade de Direito</t>
  </si>
  <si>
    <t xml:space="preserve">Direito Privado </t>
  </si>
  <si>
    <t>Direito Público</t>
  </si>
  <si>
    <t>Direito Aplicado</t>
  </si>
  <si>
    <t>Direito Processual</t>
  </si>
  <si>
    <t>Patologia</t>
  </si>
  <si>
    <t>Cirurgia Geral e Especializada</t>
  </si>
  <si>
    <t>Materno-Infantil</t>
  </si>
  <si>
    <t>Medicina Clínica</t>
  </si>
  <si>
    <t>Instituto de Estudos Estratégicos</t>
  </si>
  <si>
    <t>Estudos Estratégicos e Relações Internacionais</t>
  </si>
  <si>
    <t>Escola de Serviço Social</t>
  </si>
  <si>
    <t>Valor Global:</t>
  </si>
  <si>
    <t>Total</t>
  </si>
  <si>
    <t>Desvio Padrão</t>
  </si>
  <si>
    <t>Discordo Total. Ponderado</t>
  </si>
  <si>
    <t>Discordo Parc. Ponderado</t>
  </si>
  <si>
    <t>Concordo Parc. Ponderado</t>
  </si>
  <si>
    <t>Concordo Tot. Ponderado</t>
  </si>
  <si>
    <t>Instituto de Humanidades e Saúde (Rio das Ostras)</t>
  </si>
  <si>
    <t>Faculdade de Medicina</t>
  </si>
  <si>
    <t>* A média foi calculada, atribuindo os seguintes pesos às respostas: 1 = discordo totalmente; 2 = discordo parcialmente; 3 = concordo parcialmente; 4 = concordo totalmente. O valor máximo da média é igual a 4.</t>
  </si>
  <si>
    <t>Interdisciplinar</t>
  </si>
  <si>
    <t>Instituto de Saúde de Nova Friburgo</t>
  </si>
  <si>
    <t xml:space="preserve">Instituto de Ciências Humanas e Sociais  de Volta Redonda
</t>
  </si>
  <si>
    <t>Faculdade de Turismo e Hotelaria</t>
  </si>
  <si>
    <t xml:space="preserve">Escola de Engenharia Industrial Metalúrgica de Volta Redonda
</t>
  </si>
  <si>
    <t xml:space="preserve">Instituto de Educação de Angra dos Reis
</t>
  </si>
  <si>
    <t>Média*</t>
  </si>
  <si>
    <t>Formação Específica em Fonoaudiologia</t>
  </si>
  <si>
    <t>Comentários</t>
  </si>
  <si>
    <t>Avaliação das Disciplinas por Unidade  - 2018.2</t>
  </si>
  <si>
    <t>Discentes</t>
  </si>
  <si>
    <t>Instituto de Biologia</t>
  </si>
  <si>
    <t>Ciências Atuariais e Finanças</t>
  </si>
  <si>
    <t>Ciências Judiciárias</t>
  </si>
  <si>
    <t>Formação Específica</t>
  </si>
  <si>
    <t>Positivo (55,4%)</t>
  </si>
  <si>
    <t>Negativo (39,6%)</t>
  </si>
  <si>
    <t>Neutro (5%)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</si>
</sst>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22222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5" borderId="1" xfId="0" applyFont="1" applyFill="1" applyBorder="1" applyAlignment="1">
      <alignment wrapText="1"/>
    </xf>
    <xf numFmtId="0" fontId="6" fillId="4" borderId="0" xfId="0" applyFont="1" applyFill="1"/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wrapText="1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6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0" fillId="6" borderId="0" xfId="0" applyFont="1" applyFill="1"/>
    <xf numFmtId="0" fontId="0" fillId="6" borderId="0" xfId="0" applyFill="1"/>
    <xf numFmtId="0" fontId="0" fillId="0" borderId="0" xfId="0" applyFill="1"/>
    <xf numFmtId="0" fontId="0" fillId="0" borderId="0" xfId="0" applyFont="1" applyFill="1"/>
    <xf numFmtId="2" fontId="0" fillId="0" borderId="0" xfId="0" applyNumberFormat="1" applyFill="1"/>
    <xf numFmtId="0" fontId="2" fillId="0" borderId="1" xfId="0" applyFont="1" applyBorder="1" applyAlignment="1">
      <alignment horizontal="center" vertical="center"/>
    </xf>
    <xf numFmtId="1" fontId="0" fillId="0" borderId="0" xfId="0" applyNumberFormat="1" applyFill="1"/>
    <xf numFmtId="0" fontId="2" fillId="0" borderId="1" xfId="0" applyFont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7" fillId="7" borderId="1" xfId="0" applyNumberFormat="1" applyFont="1" applyFill="1" applyBorder="1" applyAlignment="1">
      <alignment horizontal="center" vertical="center" wrapText="1"/>
    </xf>
    <xf numFmtId="2" fontId="7" fillId="7" borderId="7" xfId="0" applyNumberFormat="1" applyFont="1" applyFill="1" applyBorder="1" applyAlignment="1">
      <alignment horizontal="center" vertical="center"/>
    </xf>
    <xf numFmtId="2" fontId="7" fillId="7" borderId="6" xfId="0" applyNumberFormat="1" applyFont="1" applyFill="1" applyBorder="1" applyAlignment="1">
      <alignment horizontal="center" vertical="center"/>
    </xf>
    <xf numFmtId="164" fontId="7" fillId="7" borderId="7" xfId="0" applyNumberFormat="1" applyFont="1" applyFill="1" applyBorder="1" applyAlignment="1">
      <alignment horizontal="center" vertical="center" wrapText="1"/>
    </xf>
    <xf numFmtId="164" fontId="7" fillId="7" borderId="6" xfId="0" applyNumberFormat="1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2" fillId="8" borderId="0" xfId="0" applyNumberFormat="1" applyFont="1" applyFill="1" applyBorder="1" applyAlignment="1">
      <alignment horizontal="center" vertical="center"/>
    </xf>
    <xf numFmtId="164" fontId="12" fillId="8" borderId="10" xfId="0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3">
    <cellStyle name="Hyperlink" xfId="1" builtinId="8" hidden="1"/>
    <cellStyle name="Hyperlink seguido" xfId="2" builtinId="9" hidden="1"/>
    <cellStyle name="Normal" xfId="0" builtinId="0"/>
  </cellStyles>
  <dxfs count="0"/>
  <tableStyles count="0" defaultTableStyle="TableStyleMedium9" defaultPivotStyle="PivotStyleLight16"/>
  <colors>
    <mruColors>
      <color rgb="FFFFFFCC"/>
      <color rgb="FF80A1EC"/>
      <color rgb="FFCCFFCC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674594</xdr:colOff>
      <xdr:row>0</xdr:row>
      <xdr:rowOff>38520</xdr:rowOff>
    </xdr:from>
    <xdr:to>
      <xdr:col>5</xdr:col>
      <xdr:colOff>715863</xdr:colOff>
      <xdr:row>1</xdr:row>
      <xdr:rowOff>156181</xdr:rowOff>
    </xdr:to>
    <xdr:pic>
      <xdr:nvPicPr>
        <xdr:cNvPr id="2" name="Imagem 1" descr="uff-rj-universidade-federal-fluminens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3782" y="38520"/>
          <a:ext cx="850894" cy="3557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J216"/>
  <sheetViews>
    <sheetView tabSelected="1" zoomScale="80" zoomScaleNormal="80" workbookViewId="0">
      <pane xSplit="1" ySplit="7" topLeftCell="B8" activePane="bottomRight" state="frozenSplit"/>
      <selection pane="topRight" activeCell="B1" sqref="B1"/>
      <selection pane="bottomLeft" activeCell="A6" sqref="A6"/>
      <selection pane="bottomRight" activeCell="A5" sqref="A5:A6"/>
    </sheetView>
  </sheetViews>
  <sheetFormatPr defaultColWidth="8.85546875" defaultRowHeight="15"/>
  <cols>
    <col min="1" max="1" width="22" style="2" customWidth="1"/>
    <col min="2" max="2" width="30" style="5" customWidth="1"/>
    <col min="3" max="3" width="10.28515625" style="1" customWidth="1"/>
    <col min="4" max="4" width="11.5703125" style="10" customWidth="1"/>
    <col min="5" max="5" width="12.140625" style="10" customWidth="1"/>
    <col min="6" max="6" width="13.140625" style="10" customWidth="1"/>
    <col min="7" max="7" width="10.5703125" style="10" customWidth="1"/>
    <col min="8" max="8" width="9.85546875" style="20" customWidth="1"/>
    <col min="9" max="9" width="12.85546875" style="1" customWidth="1"/>
    <col min="10" max="10" width="12.140625" style="1" customWidth="1"/>
    <col min="11" max="11" width="12.5703125" style="1" customWidth="1"/>
    <col min="12" max="12" width="12.28515625" style="1" customWidth="1"/>
    <col min="13" max="13" width="10.42578125" style="20" customWidth="1"/>
    <col min="14" max="14" width="12.140625" style="25" customWidth="1"/>
    <col min="15" max="15" width="13" style="27" customWidth="1"/>
    <col min="16" max="16" width="9.28515625" style="37" customWidth="1"/>
    <col min="17" max="17" width="9.42578125" style="38" customWidth="1"/>
    <col min="18" max="18" width="10.42578125" style="37" customWidth="1"/>
    <col min="19" max="19" width="12.140625" style="50" customWidth="1"/>
    <col min="20" max="170" width="8.85546875" style="50"/>
  </cols>
  <sheetData>
    <row r="1" spans="1:868" ht="18.75" customHeight="1">
      <c r="A1" s="90" t="s">
        <v>131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/>
    </row>
    <row r="2" spans="1:868" ht="1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868" ht="21.75" customHeight="1">
      <c r="A3" s="92" t="s">
        <v>164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</row>
    <row r="4" spans="1:868" ht="21.75" customHeight="1">
      <c r="A4" s="94" t="s">
        <v>165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</row>
    <row r="5" spans="1:868" s="7" customFormat="1" ht="15.75" customHeight="1">
      <c r="A5" s="67" t="s">
        <v>165</v>
      </c>
      <c r="B5" s="69" t="s">
        <v>4</v>
      </c>
      <c r="C5" s="57" t="s">
        <v>0</v>
      </c>
      <c r="D5" s="57" t="s">
        <v>1</v>
      </c>
      <c r="E5" s="57" t="s">
        <v>2</v>
      </c>
      <c r="F5" s="57" t="s">
        <v>3</v>
      </c>
      <c r="G5" s="57" t="s">
        <v>130</v>
      </c>
      <c r="H5" s="57" t="s">
        <v>146</v>
      </c>
      <c r="I5" s="57" t="s">
        <v>148</v>
      </c>
      <c r="J5" s="57" t="s">
        <v>149</v>
      </c>
      <c r="K5" s="57" t="s">
        <v>150</v>
      </c>
      <c r="L5" s="57" t="s">
        <v>151</v>
      </c>
      <c r="M5" s="57" t="s">
        <v>146</v>
      </c>
      <c r="N5" s="63" t="s">
        <v>161</v>
      </c>
      <c r="O5" s="65" t="s">
        <v>147</v>
      </c>
      <c r="P5" s="62" t="s">
        <v>163</v>
      </c>
      <c r="Q5" s="62"/>
      <c r="R5" s="6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</row>
    <row r="6" spans="1:868" s="7" customFormat="1" ht="29.25" customHeight="1">
      <c r="A6" s="68"/>
      <c r="B6" s="70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64"/>
      <c r="O6" s="66"/>
      <c r="P6" s="56" t="s">
        <v>170</v>
      </c>
      <c r="Q6" s="56" t="s">
        <v>171</v>
      </c>
      <c r="R6" s="56" t="s">
        <v>172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</row>
    <row r="7" spans="1:868" ht="18" customHeight="1">
      <c r="A7" s="96" t="s">
        <v>145</v>
      </c>
      <c r="B7" s="97"/>
      <c r="C7" s="21">
        <v>56558</v>
      </c>
      <c r="D7" s="21">
        <v>24690</v>
      </c>
      <c r="E7" s="21">
        <v>32866</v>
      </c>
      <c r="F7" s="21">
        <v>83030</v>
      </c>
      <c r="G7" s="21">
        <v>414568</v>
      </c>
      <c r="H7" s="17">
        <f>SUM(D7:G7)</f>
        <v>555154</v>
      </c>
      <c r="I7" s="21">
        <f>D7*1</f>
        <v>24690</v>
      </c>
      <c r="J7" s="21">
        <f t="shared" ref="J7:J72" si="0">E7*2</f>
        <v>65732</v>
      </c>
      <c r="K7" s="21">
        <f t="shared" ref="K7:K72" si="1">F7*3</f>
        <v>249090</v>
      </c>
      <c r="L7" s="21">
        <f t="shared" ref="L7:L72" si="2">G7*4</f>
        <v>1658272</v>
      </c>
      <c r="M7" s="32">
        <f t="shared" ref="M7:M72" si="3">SUM(I7:L7)</f>
        <v>1997784</v>
      </c>
      <c r="N7" s="23">
        <f t="shared" ref="N7:N72" si="4">M7/H7</f>
        <v>3.5986122769537823</v>
      </c>
      <c r="O7" s="26">
        <f>SQRT((((1-N7)^2)*D7+((2-N7)^2)*E7+((3-N7)^2)*F7+((4-N7)^2)*G7)/H7)</f>
        <v>0.79090054755942851</v>
      </c>
      <c r="P7" s="42">
        <f>SUM(P10,P15,P25,P28,P35,P38,P44,P51,P54,P58,P63,P69,P73,P77,P80,P86,P91,P98,P105,P109,P114,P123,P128,P135,P141,P144,P148,P151,P154,P157,P160,P165,P168,P175,P180,P186,P189,P196,P202,P207,P211)</f>
        <v>3843</v>
      </c>
      <c r="Q7" s="43">
        <f>SUM(Q10,Q15,Q25,Q28,Q35,Q38,Q44,Q51,Q54,Q58,Q63,Q69,Q73,Q77,Q80,Q86,Q91,Q98,Q105,Q109,Q114,Q123,Q128,Q135,Q141,Q144,Q148,Q151,Q154,Q157,Q160,Q165,Q168,Q175,Q180,Q186,Q189,Q196,Q202,Q207,Q211)</f>
        <v>2750</v>
      </c>
      <c r="R7" s="42">
        <f>SUM(R10,R15,R25,R28,R35,R38,R44,R51,R54,R58,R63,R69,R73,R77,R80,R86,R91,R98,R105,R109,R114,R123,R128,R135,R141,R144,R148,R151,R154,R157,R160,R165,R168,R175,R180,R186,R189,R196,R202,R207,R211)</f>
        <v>351</v>
      </c>
      <c r="S7" s="54"/>
      <c r="T7" s="54"/>
    </row>
    <row r="8" spans="1:868" ht="22.5" customHeight="1">
      <c r="A8" s="83" t="s">
        <v>5</v>
      </c>
      <c r="B8" s="3" t="s">
        <v>6</v>
      </c>
      <c r="C8" s="31">
        <v>305</v>
      </c>
      <c r="D8" s="31">
        <v>223</v>
      </c>
      <c r="E8" s="31">
        <v>284</v>
      </c>
      <c r="F8" s="31">
        <v>656</v>
      </c>
      <c r="G8" s="31">
        <v>2564</v>
      </c>
      <c r="H8" s="18">
        <f>SUM(D8:G8)</f>
        <v>3727</v>
      </c>
      <c r="I8" s="31">
        <f>D8*1</f>
        <v>223</v>
      </c>
      <c r="J8" s="31">
        <f t="shared" si="0"/>
        <v>568</v>
      </c>
      <c r="K8" s="31">
        <f t="shared" si="1"/>
        <v>1968</v>
      </c>
      <c r="L8" s="31">
        <f t="shared" si="2"/>
        <v>10256</v>
      </c>
      <c r="M8" s="33">
        <f t="shared" si="3"/>
        <v>13015</v>
      </c>
      <c r="N8" s="24">
        <f t="shared" si="4"/>
        <v>3.4920847866917093</v>
      </c>
      <c r="O8" s="74">
        <f>SQRT((((1-N10)^2)*D10+((2-N10)^2)*E10+((3-N10)^2)*F10+((4-N10)^2)*G10)/H10)</f>
        <v>0.87183170468563098</v>
      </c>
      <c r="P8" s="34">
        <v>19</v>
      </c>
      <c r="Q8" s="35">
        <v>29</v>
      </c>
      <c r="R8" s="34">
        <v>1</v>
      </c>
    </row>
    <row r="9" spans="1:868" ht="21" customHeight="1">
      <c r="A9" s="83"/>
      <c r="B9" s="3" t="s">
        <v>7</v>
      </c>
      <c r="C9" s="31">
        <v>268</v>
      </c>
      <c r="D9" s="31">
        <v>142</v>
      </c>
      <c r="E9" s="31">
        <v>168</v>
      </c>
      <c r="F9" s="31">
        <v>466</v>
      </c>
      <c r="G9" s="31">
        <v>1560</v>
      </c>
      <c r="H9" s="18">
        <f>SUM(D9:G9)</f>
        <v>2336</v>
      </c>
      <c r="I9" s="31">
        <f t="shared" ref="I9:I10" si="5">D9*1</f>
        <v>142</v>
      </c>
      <c r="J9" s="31">
        <f t="shared" si="0"/>
        <v>336</v>
      </c>
      <c r="K9" s="31">
        <f t="shared" si="1"/>
        <v>1398</v>
      </c>
      <c r="L9" s="31">
        <f t="shared" si="2"/>
        <v>6240</v>
      </c>
      <c r="M9" s="33">
        <f t="shared" si="3"/>
        <v>8116</v>
      </c>
      <c r="N9" s="24">
        <f t="shared" si="4"/>
        <v>3.4743150684931505</v>
      </c>
      <c r="O9" s="75"/>
      <c r="P9" s="34">
        <v>18</v>
      </c>
      <c r="Q9" s="35">
        <v>20</v>
      </c>
      <c r="R9" s="34">
        <v>3</v>
      </c>
    </row>
    <row r="10" spans="1:868" s="48" customFormat="1" ht="15.75" customHeight="1">
      <c r="A10" s="83"/>
      <c r="B10" s="11" t="s">
        <v>146</v>
      </c>
      <c r="C10" s="12">
        <f>SUM(C8:C9)</f>
        <v>573</v>
      </c>
      <c r="D10" s="12">
        <f>SUM(D8:D9)</f>
        <v>365</v>
      </c>
      <c r="E10" s="12">
        <f>SUM(E8:E9)</f>
        <v>452</v>
      </c>
      <c r="F10" s="12">
        <f>SUM(F8:F9)</f>
        <v>1122</v>
      </c>
      <c r="G10" s="12">
        <f>SUM(G8:G9)</f>
        <v>4124</v>
      </c>
      <c r="H10" s="12">
        <f>SUM(D10:G10)</f>
        <v>6063</v>
      </c>
      <c r="I10" s="45">
        <f t="shared" si="5"/>
        <v>365</v>
      </c>
      <c r="J10" s="45">
        <f t="shared" si="0"/>
        <v>904</v>
      </c>
      <c r="K10" s="45">
        <f t="shared" si="1"/>
        <v>3366</v>
      </c>
      <c r="L10" s="45">
        <f t="shared" si="2"/>
        <v>16496</v>
      </c>
      <c r="M10" s="46">
        <f t="shared" si="3"/>
        <v>21131</v>
      </c>
      <c r="N10" s="47">
        <f t="shared" si="4"/>
        <v>3.4852383308593105</v>
      </c>
      <c r="O10" s="76"/>
      <c r="P10" s="40">
        <f>SUM(P8:P9)</f>
        <v>37</v>
      </c>
      <c r="Q10" s="41">
        <f>SUM(Q8:Q9)</f>
        <v>49</v>
      </c>
      <c r="R10" s="40">
        <f>SUM(R8:R9)</f>
        <v>4</v>
      </c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</row>
    <row r="11" spans="1:868" ht="14.25" customHeight="1">
      <c r="A11" s="59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</row>
    <row r="12" spans="1:868" ht="27" customHeight="1">
      <c r="A12" s="84" t="s">
        <v>8</v>
      </c>
      <c r="B12" s="3" t="s">
        <v>9</v>
      </c>
      <c r="C12" s="31">
        <v>714</v>
      </c>
      <c r="D12" s="31">
        <v>157</v>
      </c>
      <c r="E12" s="31">
        <v>133</v>
      </c>
      <c r="F12" s="31">
        <v>378</v>
      </c>
      <c r="G12" s="31">
        <v>2302</v>
      </c>
      <c r="H12" s="18">
        <f>SUM(D12:G12)</f>
        <v>2970</v>
      </c>
      <c r="I12" s="31">
        <f t="shared" ref="I12:I15" si="6">D12*1</f>
        <v>157</v>
      </c>
      <c r="J12" s="31">
        <f t="shared" si="0"/>
        <v>266</v>
      </c>
      <c r="K12" s="31">
        <f t="shared" si="1"/>
        <v>1134</v>
      </c>
      <c r="L12" s="31">
        <f t="shared" si="2"/>
        <v>9208</v>
      </c>
      <c r="M12" s="33">
        <f t="shared" si="3"/>
        <v>10765</v>
      </c>
      <c r="N12" s="24">
        <f t="shared" si="4"/>
        <v>3.6245791245791246</v>
      </c>
      <c r="O12" s="86">
        <f>SQRT((((1-N15)^2)*D15+((2-N15)^2)*E15+((3-N15)^2)*F15+((4-N15)^2)*G15)/H15)</f>
        <v>0.83188917393294193</v>
      </c>
      <c r="P12" s="34">
        <v>10</v>
      </c>
      <c r="Q12" s="36">
        <v>19</v>
      </c>
      <c r="R12" s="34">
        <v>2</v>
      </c>
      <c r="T12" s="52"/>
    </row>
    <row r="13" spans="1:868" ht="21.75" customHeight="1">
      <c r="A13" s="84"/>
      <c r="B13" s="3" t="s">
        <v>10</v>
      </c>
      <c r="C13" s="31">
        <v>503</v>
      </c>
      <c r="D13" s="31">
        <v>233</v>
      </c>
      <c r="E13" s="31">
        <v>265</v>
      </c>
      <c r="F13" s="31">
        <v>594</v>
      </c>
      <c r="G13" s="31">
        <v>2605</v>
      </c>
      <c r="H13" s="18">
        <f>SUM(D13:G13)</f>
        <v>3697</v>
      </c>
      <c r="I13" s="31">
        <f t="shared" si="6"/>
        <v>233</v>
      </c>
      <c r="J13" s="31">
        <f t="shared" si="0"/>
        <v>530</v>
      </c>
      <c r="K13" s="31">
        <f t="shared" si="1"/>
        <v>1782</v>
      </c>
      <c r="L13" s="31">
        <f t="shared" si="2"/>
        <v>10420</v>
      </c>
      <c r="M13" s="33">
        <f t="shared" si="3"/>
        <v>12965</v>
      </c>
      <c r="N13" s="24">
        <f t="shared" si="4"/>
        <v>3.5068974844468488</v>
      </c>
      <c r="O13" s="86"/>
      <c r="P13" s="34">
        <v>14</v>
      </c>
      <c r="Q13" s="36">
        <v>39</v>
      </c>
      <c r="R13" s="34">
        <v>1</v>
      </c>
    </row>
    <row r="14" spans="1:868" ht="27" customHeight="1">
      <c r="A14" s="84"/>
      <c r="B14" s="3" t="s">
        <v>11</v>
      </c>
      <c r="C14" s="31">
        <v>267</v>
      </c>
      <c r="D14" s="31">
        <v>80</v>
      </c>
      <c r="E14" s="31">
        <v>83</v>
      </c>
      <c r="F14" s="31">
        <v>180</v>
      </c>
      <c r="G14" s="31">
        <v>1418</v>
      </c>
      <c r="H14" s="18">
        <f>SUM(D14:G14)</f>
        <v>1761</v>
      </c>
      <c r="I14" s="31">
        <f t="shared" si="6"/>
        <v>80</v>
      </c>
      <c r="J14" s="31">
        <f t="shared" si="0"/>
        <v>166</v>
      </c>
      <c r="K14" s="31">
        <f t="shared" si="1"/>
        <v>540</v>
      </c>
      <c r="L14" s="31">
        <f t="shared" si="2"/>
        <v>5672</v>
      </c>
      <c r="M14" s="33">
        <f t="shared" si="3"/>
        <v>6458</v>
      </c>
      <c r="N14" s="24">
        <f t="shared" si="4"/>
        <v>3.6672345258375922</v>
      </c>
      <c r="O14" s="86"/>
      <c r="P14" s="34">
        <v>15</v>
      </c>
      <c r="Q14" s="36">
        <v>15</v>
      </c>
      <c r="R14" s="34">
        <v>0</v>
      </c>
    </row>
    <row r="15" spans="1:868" s="49" customFormat="1" ht="17.25" customHeight="1">
      <c r="A15" s="84"/>
      <c r="B15" s="11" t="s">
        <v>146</v>
      </c>
      <c r="C15" s="12">
        <f>SUM(C12:C14)</f>
        <v>1484</v>
      </c>
      <c r="D15" s="12">
        <f>SUM(D12:D14)</f>
        <v>470</v>
      </c>
      <c r="E15" s="12">
        <f>SUM(E12:E14)</f>
        <v>481</v>
      </c>
      <c r="F15" s="12">
        <f>SUM(F12:F14)</f>
        <v>1152</v>
      </c>
      <c r="G15" s="12">
        <f>SUM(G12:G14)</f>
        <v>6325</v>
      </c>
      <c r="H15" s="12">
        <f>SUM(D15:G15)</f>
        <v>8428</v>
      </c>
      <c r="I15" s="45">
        <f t="shared" si="6"/>
        <v>470</v>
      </c>
      <c r="J15" s="45">
        <f t="shared" si="0"/>
        <v>962</v>
      </c>
      <c r="K15" s="45">
        <f t="shared" si="1"/>
        <v>3456</v>
      </c>
      <c r="L15" s="45">
        <f t="shared" si="2"/>
        <v>25300</v>
      </c>
      <c r="M15" s="46">
        <f t="shared" si="3"/>
        <v>30188</v>
      </c>
      <c r="N15" s="47">
        <f t="shared" si="4"/>
        <v>3.5818699572852397</v>
      </c>
      <c r="O15" s="86"/>
      <c r="P15" s="40">
        <f>SUM(P12:P14)</f>
        <v>39</v>
      </c>
      <c r="Q15" s="41">
        <f>SUM(Q12:Q14)</f>
        <v>73</v>
      </c>
      <c r="R15" s="40">
        <f>SUM(R12:R14)</f>
        <v>3</v>
      </c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</row>
    <row r="16" spans="1:868" ht="13.5" customHeight="1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1"/>
    </row>
    <row r="17" spans="1:170" ht="15" customHeight="1">
      <c r="A17" s="71" t="s">
        <v>12</v>
      </c>
      <c r="B17" s="4" t="s">
        <v>13</v>
      </c>
      <c r="C17" s="31">
        <v>761</v>
      </c>
      <c r="D17" s="31">
        <v>666</v>
      </c>
      <c r="E17" s="31">
        <v>839</v>
      </c>
      <c r="F17" s="31">
        <v>1795</v>
      </c>
      <c r="G17" s="31">
        <v>7075</v>
      </c>
      <c r="H17" s="18">
        <f t="shared" ref="H17:H25" si="7">SUM(D17:G17)</f>
        <v>10375</v>
      </c>
      <c r="I17" s="31">
        <f t="shared" ref="I17:I82" si="8">D17*1</f>
        <v>666</v>
      </c>
      <c r="J17" s="31">
        <f t="shared" si="0"/>
        <v>1678</v>
      </c>
      <c r="K17" s="31">
        <f t="shared" si="1"/>
        <v>5385</v>
      </c>
      <c r="L17" s="31">
        <f t="shared" si="2"/>
        <v>28300</v>
      </c>
      <c r="M17" s="33">
        <f t="shared" si="3"/>
        <v>36029</v>
      </c>
      <c r="N17" s="24">
        <f t="shared" si="4"/>
        <v>3.4726746987951809</v>
      </c>
      <c r="O17" s="74">
        <f>SQRT((((1-N25)^2)*D25+((2-N25)^2)*E25+((3-N25)^2)*F25+((4-N25)^2)*G25)/H25)</f>
        <v>0.842559285275851</v>
      </c>
      <c r="P17" s="34">
        <v>62</v>
      </c>
      <c r="Q17" s="35">
        <v>88</v>
      </c>
      <c r="R17" s="34">
        <v>2</v>
      </c>
    </row>
    <row r="18" spans="1:170" ht="15" customHeight="1">
      <c r="A18" s="72"/>
      <c r="B18" s="28" t="s">
        <v>14</v>
      </c>
      <c r="C18" s="31">
        <v>948</v>
      </c>
      <c r="D18" s="31">
        <v>240</v>
      </c>
      <c r="E18" s="31">
        <v>395</v>
      </c>
      <c r="F18" s="31">
        <v>1100</v>
      </c>
      <c r="G18" s="31">
        <v>5117</v>
      </c>
      <c r="H18" s="18">
        <f t="shared" si="7"/>
        <v>6852</v>
      </c>
      <c r="I18" s="31">
        <f t="shared" si="8"/>
        <v>240</v>
      </c>
      <c r="J18" s="31">
        <f t="shared" si="0"/>
        <v>790</v>
      </c>
      <c r="K18" s="31">
        <f t="shared" si="1"/>
        <v>3300</v>
      </c>
      <c r="L18" s="31">
        <f t="shared" si="2"/>
        <v>20468</v>
      </c>
      <c r="M18" s="33">
        <f t="shared" si="3"/>
        <v>24798</v>
      </c>
      <c r="N18" s="24">
        <f t="shared" si="4"/>
        <v>3.6190893169877407</v>
      </c>
      <c r="O18" s="75"/>
      <c r="P18" s="34">
        <v>67</v>
      </c>
      <c r="Q18" s="35">
        <v>47</v>
      </c>
      <c r="R18" s="34">
        <v>14</v>
      </c>
    </row>
    <row r="19" spans="1:170" ht="15" customHeight="1">
      <c r="A19" s="72"/>
      <c r="B19" s="4" t="s">
        <v>15</v>
      </c>
      <c r="C19" s="31">
        <v>522</v>
      </c>
      <c r="D19" s="31">
        <v>247</v>
      </c>
      <c r="E19" s="31">
        <v>397</v>
      </c>
      <c r="F19" s="31">
        <v>905</v>
      </c>
      <c r="G19" s="31">
        <v>2609</v>
      </c>
      <c r="H19" s="18">
        <f t="shared" si="7"/>
        <v>4158</v>
      </c>
      <c r="I19" s="31">
        <f t="shared" si="8"/>
        <v>247</v>
      </c>
      <c r="J19" s="31">
        <f t="shared" si="0"/>
        <v>794</v>
      </c>
      <c r="K19" s="31">
        <f t="shared" si="1"/>
        <v>2715</v>
      </c>
      <c r="L19" s="31">
        <f t="shared" si="2"/>
        <v>10436</v>
      </c>
      <c r="M19" s="33">
        <f t="shared" si="3"/>
        <v>14192</v>
      </c>
      <c r="N19" s="24">
        <f t="shared" si="4"/>
        <v>3.4131794131794133</v>
      </c>
      <c r="O19" s="75"/>
      <c r="P19" s="34">
        <v>14</v>
      </c>
      <c r="Q19" s="35">
        <v>29</v>
      </c>
      <c r="R19" s="34">
        <v>1</v>
      </c>
    </row>
    <row r="20" spans="1:170" ht="15" customHeight="1">
      <c r="A20" s="72"/>
      <c r="B20" s="4" t="s">
        <v>16</v>
      </c>
      <c r="C20" s="31">
        <v>1038</v>
      </c>
      <c r="D20" s="31">
        <v>412</v>
      </c>
      <c r="E20" s="31">
        <v>488</v>
      </c>
      <c r="F20" s="31">
        <v>1312</v>
      </c>
      <c r="G20" s="31">
        <v>5390</v>
      </c>
      <c r="H20" s="18">
        <f t="shared" si="7"/>
        <v>7602</v>
      </c>
      <c r="I20" s="31">
        <f t="shared" si="8"/>
        <v>412</v>
      </c>
      <c r="J20" s="31">
        <f t="shared" si="0"/>
        <v>976</v>
      </c>
      <c r="K20" s="31">
        <f t="shared" si="1"/>
        <v>3936</v>
      </c>
      <c r="L20" s="31">
        <f t="shared" si="2"/>
        <v>21560</v>
      </c>
      <c r="M20" s="33">
        <f t="shared" si="3"/>
        <v>26884</v>
      </c>
      <c r="N20" s="24">
        <f t="shared" si="4"/>
        <v>3.5364377795317021</v>
      </c>
      <c r="O20" s="75"/>
      <c r="P20" s="34">
        <v>50</v>
      </c>
      <c r="Q20" s="35">
        <v>63</v>
      </c>
      <c r="R20" s="34">
        <v>7</v>
      </c>
    </row>
    <row r="21" spans="1:170" ht="15" customHeight="1">
      <c r="A21" s="72"/>
      <c r="B21" s="28" t="s">
        <v>17</v>
      </c>
      <c r="C21" s="31">
        <v>549</v>
      </c>
      <c r="D21" s="31">
        <v>207</v>
      </c>
      <c r="E21" s="31">
        <v>358</v>
      </c>
      <c r="F21" s="31">
        <v>1022</v>
      </c>
      <c r="G21" s="31">
        <v>4476</v>
      </c>
      <c r="H21" s="18">
        <f t="shared" si="7"/>
        <v>6063</v>
      </c>
      <c r="I21" s="31">
        <f t="shared" si="8"/>
        <v>207</v>
      </c>
      <c r="J21" s="31">
        <f t="shared" si="0"/>
        <v>716</v>
      </c>
      <c r="K21" s="31">
        <f t="shared" si="1"/>
        <v>3066</v>
      </c>
      <c r="L21" s="31">
        <f t="shared" si="2"/>
        <v>17904</v>
      </c>
      <c r="M21" s="33">
        <f t="shared" si="3"/>
        <v>21893</v>
      </c>
      <c r="N21" s="24">
        <f t="shared" si="4"/>
        <v>3.6109186871185881</v>
      </c>
      <c r="O21" s="75"/>
      <c r="P21" s="34">
        <v>51</v>
      </c>
      <c r="Q21" s="35">
        <v>29</v>
      </c>
      <c r="R21" s="34">
        <v>5</v>
      </c>
    </row>
    <row r="22" spans="1:170" ht="15" customHeight="1">
      <c r="A22" s="72"/>
      <c r="B22" s="4" t="s">
        <v>18</v>
      </c>
      <c r="C22" s="31">
        <v>323</v>
      </c>
      <c r="D22" s="31">
        <v>310</v>
      </c>
      <c r="E22" s="31">
        <v>403</v>
      </c>
      <c r="F22" s="31">
        <v>776</v>
      </c>
      <c r="G22" s="31">
        <v>3744</v>
      </c>
      <c r="H22" s="18">
        <f t="shared" si="7"/>
        <v>5233</v>
      </c>
      <c r="I22" s="31">
        <f t="shared" si="8"/>
        <v>310</v>
      </c>
      <c r="J22" s="31">
        <f t="shared" si="0"/>
        <v>806</v>
      </c>
      <c r="K22" s="31">
        <f t="shared" si="1"/>
        <v>2328</v>
      </c>
      <c r="L22" s="31">
        <f t="shared" si="2"/>
        <v>14976</v>
      </c>
      <c r="M22" s="33">
        <f t="shared" si="3"/>
        <v>18420</v>
      </c>
      <c r="N22" s="24">
        <f t="shared" si="4"/>
        <v>3.5199694248041276</v>
      </c>
      <c r="O22" s="75"/>
      <c r="P22" s="34">
        <v>37</v>
      </c>
      <c r="Q22" s="35">
        <v>36</v>
      </c>
      <c r="R22" s="34">
        <v>2</v>
      </c>
    </row>
    <row r="23" spans="1:170" ht="15" customHeight="1">
      <c r="A23" s="72"/>
      <c r="B23" s="28" t="s">
        <v>19</v>
      </c>
      <c r="C23" s="31">
        <v>163</v>
      </c>
      <c r="D23" s="31">
        <v>177</v>
      </c>
      <c r="E23" s="31">
        <v>285</v>
      </c>
      <c r="F23" s="31">
        <v>584</v>
      </c>
      <c r="G23" s="31">
        <v>1911</v>
      </c>
      <c r="H23" s="18">
        <f t="shared" si="7"/>
        <v>2957</v>
      </c>
      <c r="I23" s="31">
        <f t="shared" si="8"/>
        <v>177</v>
      </c>
      <c r="J23" s="31">
        <f t="shared" si="0"/>
        <v>570</v>
      </c>
      <c r="K23" s="31">
        <f t="shared" si="1"/>
        <v>1752</v>
      </c>
      <c r="L23" s="31">
        <f t="shared" si="2"/>
        <v>7644</v>
      </c>
      <c r="M23" s="33">
        <f t="shared" si="3"/>
        <v>10143</v>
      </c>
      <c r="N23" s="24">
        <f t="shared" si="4"/>
        <v>3.4301657084883326</v>
      </c>
      <c r="O23" s="75"/>
      <c r="P23" s="34">
        <v>6</v>
      </c>
      <c r="Q23" s="35">
        <v>15</v>
      </c>
      <c r="R23" s="34">
        <v>1</v>
      </c>
    </row>
    <row r="24" spans="1:170" ht="15" customHeight="1">
      <c r="A24" s="72"/>
      <c r="B24" s="4" t="s">
        <v>20</v>
      </c>
      <c r="C24" s="31">
        <v>352</v>
      </c>
      <c r="D24" s="31">
        <v>278</v>
      </c>
      <c r="E24" s="31">
        <v>429</v>
      </c>
      <c r="F24" s="31">
        <v>1064</v>
      </c>
      <c r="G24" s="31">
        <v>3673</v>
      </c>
      <c r="H24" s="18">
        <f t="shared" si="7"/>
        <v>5444</v>
      </c>
      <c r="I24" s="31">
        <f t="shared" si="8"/>
        <v>278</v>
      </c>
      <c r="J24" s="31">
        <f t="shared" si="0"/>
        <v>858</v>
      </c>
      <c r="K24" s="31">
        <f t="shared" si="1"/>
        <v>3192</v>
      </c>
      <c r="L24" s="31">
        <f t="shared" si="2"/>
        <v>14692</v>
      </c>
      <c r="M24" s="33">
        <f t="shared" si="3"/>
        <v>19020</v>
      </c>
      <c r="N24" s="24">
        <f t="shared" si="4"/>
        <v>3.4937545922116091</v>
      </c>
      <c r="O24" s="75"/>
      <c r="P24" s="34">
        <v>26</v>
      </c>
      <c r="Q24" s="35">
        <v>21</v>
      </c>
      <c r="R24" s="34">
        <v>0</v>
      </c>
    </row>
    <row r="25" spans="1:170" s="49" customFormat="1">
      <c r="A25" s="73"/>
      <c r="B25" s="11" t="s">
        <v>146</v>
      </c>
      <c r="C25" s="12">
        <f>SUM(C17:C24)</f>
        <v>4656</v>
      </c>
      <c r="D25" s="12">
        <f>SUM(D17:D24)</f>
        <v>2537</v>
      </c>
      <c r="E25" s="12">
        <f>SUM(E17:E24)</f>
        <v>3594</v>
      </c>
      <c r="F25" s="12">
        <f>SUM(F17:F24)</f>
        <v>8558</v>
      </c>
      <c r="G25" s="12">
        <f>SUM(G17:G24)</f>
        <v>33995</v>
      </c>
      <c r="H25" s="12">
        <f t="shared" si="7"/>
        <v>48684</v>
      </c>
      <c r="I25" s="45">
        <f t="shared" si="8"/>
        <v>2537</v>
      </c>
      <c r="J25" s="45">
        <f t="shared" si="0"/>
        <v>7188</v>
      </c>
      <c r="K25" s="45">
        <f t="shared" si="1"/>
        <v>25674</v>
      </c>
      <c r="L25" s="45">
        <f t="shared" si="2"/>
        <v>135980</v>
      </c>
      <c r="M25" s="46">
        <f t="shared" si="3"/>
        <v>171379</v>
      </c>
      <c r="N25" s="47">
        <f t="shared" si="4"/>
        <v>3.5202325199244107</v>
      </c>
      <c r="O25" s="76"/>
      <c r="P25" s="40">
        <f>SUM(P17:P24)</f>
        <v>313</v>
      </c>
      <c r="Q25" s="40">
        <f>SUM(Q17:Q24)</f>
        <v>328</v>
      </c>
      <c r="R25" s="40">
        <f>SUM(R17:R24)</f>
        <v>32</v>
      </c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</row>
    <row r="26" spans="1:170" ht="15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1"/>
    </row>
    <row r="27" spans="1:170" ht="15.75" customHeight="1">
      <c r="A27" s="83" t="s">
        <v>102</v>
      </c>
      <c r="B27" s="4" t="s">
        <v>16</v>
      </c>
      <c r="C27" s="31">
        <v>70</v>
      </c>
      <c r="D27" s="31">
        <v>229</v>
      </c>
      <c r="E27" s="31">
        <v>321</v>
      </c>
      <c r="F27" s="31">
        <v>799</v>
      </c>
      <c r="G27" s="31">
        <v>2313</v>
      </c>
      <c r="H27" s="31">
        <f>SUM(D27:G27)</f>
        <v>3662</v>
      </c>
      <c r="I27" s="31">
        <f t="shared" si="8"/>
        <v>229</v>
      </c>
      <c r="J27" s="31">
        <f t="shared" si="0"/>
        <v>642</v>
      </c>
      <c r="K27" s="31">
        <f t="shared" si="1"/>
        <v>2397</v>
      </c>
      <c r="L27" s="31">
        <f t="shared" si="2"/>
        <v>9252</v>
      </c>
      <c r="M27" s="33">
        <f t="shared" si="3"/>
        <v>12520</v>
      </c>
      <c r="N27" s="24">
        <f t="shared" si="4"/>
        <v>3.4188967777170944</v>
      </c>
      <c r="O27" s="86">
        <f>SQRT((((1-N28)^2)*D28+((2-N28)^2)*E28+((3-N28)^2)*F28+((4-N28)^2)*G28)/H28)</f>
        <v>0.89103373084192616</v>
      </c>
      <c r="P27" s="34">
        <v>2</v>
      </c>
      <c r="Q27" s="35">
        <v>10</v>
      </c>
      <c r="R27" s="34">
        <v>0</v>
      </c>
    </row>
    <row r="28" spans="1:170">
      <c r="A28" s="83"/>
      <c r="B28" s="11" t="s">
        <v>146</v>
      </c>
      <c r="C28" s="13">
        <f>SUM(C27)</f>
        <v>70</v>
      </c>
      <c r="D28" s="13">
        <f>SUM(D27)</f>
        <v>229</v>
      </c>
      <c r="E28" s="13">
        <f>SUM(E27)</f>
        <v>321</v>
      </c>
      <c r="F28" s="13">
        <f>SUM(F27)</f>
        <v>799</v>
      </c>
      <c r="G28" s="13">
        <f>SUM(G27)</f>
        <v>2313</v>
      </c>
      <c r="H28" s="13">
        <f>SUM(D28:G28)</f>
        <v>3662</v>
      </c>
      <c r="I28" s="45">
        <f t="shared" si="8"/>
        <v>229</v>
      </c>
      <c r="J28" s="45">
        <f t="shared" si="0"/>
        <v>642</v>
      </c>
      <c r="K28" s="45">
        <f t="shared" si="1"/>
        <v>2397</v>
      </c>
      <c r="L28" s="45">
        <f t="shared" si="2"/>
        <v>9252</v>
      </c>
      <c r="M28" s="46">
        <f t="shared" si="3"/>
        <v>12520</v>
      </c>
      <c r="N28" s="47">
        <f t="shared" si="4"/>
        <v>3.4188967777170944</v>
      </c>
      <c r="O28" s="86"/>
      <c r="P28" s="40">
        <f>SUM(P27)</f>
        <v>2</v>
      </c>
      <c r="Q28" s="40">
        <f>SUM(Q27)</f>
        <v>10</v>
      </c>
      <c r="R28" s="40">
        <f>SUM(R27)</f>
        <v>0</v>
      </c>
    </row>
    <row r="29" spans="1:170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1"/>
    </row>
    <row r="30" spans="1:170" ht="15" customHeight="1">
      <c r="A30" s="87" t="s">
        <v>159</v>
      </c>
      <c r="B30" s="3" t="s">
        <v>103</v>
      </c>
      <c r="C30" s="31">
        <v>328</v>
      </c>
      <c r="D30" s="31">
        <v>159</v>
      </c>
      <c r="E30" s="31">
        <v>266</v>
      </c>
      <c r="F30" s="31">
        <v>961</v>
      </c>
      <c r="G30" s="31">
        <v>4874</v>
      </c>
      <c r="H30" s="30">
        <f t="shared" ref="H30:H35" si="9">SUM(D30:G30)</f>
        <v>6260</v>
      </c>
      <c r="I30" s="31">
        <f t="shared" si="8"/>
        <v>159</v>
      </c>
      <c r="J30" s="31">
        <f t="shared" si="0"/>
        <v>532</v>
      </c>
      <c r="K30" s="31">
        <f t="shared" si="1"/>
        <v>2883</v>
      </c>
      <c r="L30" s="31">
        <f t="shared" si="2"/>
        <v>19496</v>
      </c>
      <c r="M30" s="33">
        <f t="shared" si="3"/>
        <v>23070</v>
      </c>
      <c r="N30" s="24">
        <f t="shared" si="4"/>
        <v>3.6853035143769968</v>
      </c>
      <c r="O30" s="74">
        <f>SQRT((((1-N35)^2)*D35+((2-N35)^2)*E35+((3-N35)^2)*F35+((4-N35)^2)*G35)/H35)</f>
        <v>0.76190373093207198</v>
      </c>
      <c r="P30" s="34">
        <v>32</v>
      </c>
      <c r="Q30" s="35">
        <v>14</v>
      </c>
      <c r="R30" s="34">
        <v>0</v>
      </c>
    </row>
    <row r="31" spans="1:170" ht="15" customHeight="1">
      <c r="A31" s="88"/>
      <c r="B31" s="3" t="s">
        <v>104</v>
      </c>
      <c r="C31" s="31">
        <v>220</v>
      </c>
      <c r="D31" s="31">
        <v>171</v>
      </c>
      <c r="E31" s="31">
        <v>181</v>
      </c>
      <c r="F31" s="31">
        <v>450</v>
      </c>
      <c r="G31" s="31">
        <v>2458</v>
      </c>
      <c r="H31" s="30">
        <f t="shared" si="9"/>
        <v>3260</v>
      </c>
      <c r="I31" s="31">
        <f t="shared" si="8"/>
        <v>171</v>
      </c>
      <c r="J31" s="31">
        <f t="shared" si="0"/>
        <v>362</v>
      </c>
      <c r="K31" s="31">
        <f t="shared" si="1"/>
        <v>1350</v>
      </c>
      <c r="L31" s="31">
        <f t="shared" si="2"/>
        <v>9832</v>
      </c>
      <c r="M31" s="33">
        <f t="shared" si="3"/>
        <v>11715</v>
      </c>
      <c r="N31" s="24">
        <f t="shared" si="4"/>
        <v>3.5935582822085887</v>
      </c>
      <c r="O31" s="75"/>
      <c r="P31" s="34">
        <v>20</v>
      </c>
      <c r="Q31" s="35">
        <v>11</v>
      </c>
      <c r="R31" s="34">
        <v>0</v>
      </c>
    </row>
    <row r="32" spans="1:170" ht="15" customHeight="1">
      <c r="A32" s="88"/>
      <c r="B32" s="3" t="s">
        <v>105</v>
      </c>
      <c r="C32" s="31">
        <v>253</v>
      </c>
      <c r="D32" s="31">
        <v>19</v>
      </c>
      <c r="E32" s="31">
        <v>40</v>
      </c>
      <c r="F32" s="31">
        <v>127</v>
      </c>
      <c r="G32" s="31">
        <v>1289</v>
      </c>
      <c r="H32" s="30">
        <f t="shared" si="9"/>
        <v>1475</v>
      </c>
      <c r="I32" s="31">
        <f t="shared" si="8"/>
        <v>19</v>
      </c>
      <c r="J32" s="31">
        <f t="shared" si="0"/>
        <v>80</v>
      </c>
      <c r="K32" s="31">
        <f t="shared" si="1"/>
        <v>381</v>
      </c>
      <c r="L32" s="31">
        <f t="shared" si="2"/>
        <v>5156</v>
      </c>
      <c r="M32" s="33">
        <f t="shared" si="3"/>
        <v>5636</v>
      </c>
      <c r="N32" s="24">
        <f t="shared" si="4"/>
        <v>3.8210169491525425</v>
      </c>
      <c r="O32" s="75"/>
      <c r="P32" s="34">
        <v>0</v>
      </c>
      <c r="Q32" s="35">
        <v>2</v>
      </c>
      <c r="R32" s="34">
        <v>1</v>
      </c>
    </row>
    <row r="33" spans="1:18" ht="15" customHeight="1">
      <c r="A33" s="88"/>
      <c r="B33" s="3" t="s">
        <v>16</v>
      </c>
      <c r="C33" s="31">
        <v>641</v>
      </c>
      <c r="D33" s="31">
        <v>110</v>
      </c>
      <c r="E33" s="31">
        <v>249</v>
      </c>
      <c r="F33" s="31">
        <v>830</v>
      </c>
      <c r="G33" s="31">
        <v>3498</v>
      </c>
      <c r="H33" s="30">
        <f t="shared" si="9"/>
        <v>4687</v>
      </c>
      <c r="I33" s="31">
        <f t="shared" si="8"/>
        <v>110</v>
      </c>
      <c r="J33" s="31">
        <f t="shared" si="0"/>
        <v>498</v>
      </c>
      <c r="K33" s="31">
        <f t="shared" si="1"/>
        <v>2490</v>
      </c>
      <c r="L33" s="31">
        <f t="shared" si="2"/>
        <v>13992</v>
      </c>
      <c r="M33" s="33">
        <f t="shared" si="3"/>
        <v>17090</v>
      </c>
      <c r="N33" s="24">
        <f t="shared" si="4"/>
        <v>3.6462556005973972</v>
      </c>
      <c r="O33" s="75"/>
      <c r="P33" s="34">
        <v>12</v>
      </c>
      <c r="Q33" s="35">
        <v>20</v>
      </c>
      <c r="R33" s="34">
        <v>7</v>
      </c>
    </row>
    <row r="34" spans="1:18" ht="15" customHeight="1">
      <c r="A34" s="88"/>
      <c r="B34" s="3" t="s">
        <v>15</v>
      </c>
      <c r="C34" s="31">
        <v>408</v>
      </c>
      <c r="D34" s="31">
        <v>301</v>
      </c>
      <c r="E34" s="31">
        <v>253</v>
      </c>
      <c r="F34" s="31">
        <v>537</v>
      </c>
      <c r="G34" s="31">
        <v>2161</v>
      </c>
      <c r="H34" s="30">
        <f t="shared" si="9"/>
        <v>3252</v>
      </c>
      <c r="I34" s="31">
        <f t="shared" si="8"/>
        <v>301</v>
      </c>
      <c r="J34" s="31">
        <f t="shared" si="0"/>
        <v>506</v>
      </c>
      <c r="K34" s="31">
        <f t="shared" si="1"/>
        <v>1611</v>
      </c>
      <c r="L34" s="31">
        <f t="shared" si="2"/>
        <v>8644</v>
      </c>
      <c r="M34" s="33">
        <f t="shared" si="3"/>
        <v>11062</v>
      </c>
      <c r="N34" s="24">
        <f t="shared" si="4"/>
        <v>3.4015990159901599</v>
      </c>
      <c r="O34" s="75"/>
      <c r="P34" s="34">
        <v>17</v>
      </c>
      <c r="Q34" s="35">
        <v>24</v>
      </c>
      <c r="R34" s="34">
        <v>7</v>
      </c>
    </row>
    <row r="35" spans="1:18">
      <c r="A35" s="89"/>
      <c r="B35" s="11" t="s">
        <v>146</v>
      </c>
      <c r="C35" s="13">
        <f>SUM(C30:C34)</f>
        <v>1850</v>
      </c>
      <c r="D35" s="13">
        <f>SUM(D30:D34)</f>
        <v>760</v>
      </c>
      <c r="E35" s="13">
        <f>SUM(E30:E34)</f>
        <v>989</v>
      </c>
      <c r="F35" s="13">
        <f>SUM(F30:F34)</f>
        <v>2905</v>
      </c>
      <c r="G35" s="13">
        <f>SUM(G30:G34)</f>
        <v>14280</v>
      </c>
      <c r="H35" s="13">
        <f t="shared" si="9"/>
        <v>18934</v>
      </c>
      <c r="I35" s="45">
        <f t="shared" si="8"/>
        <v>760</v>
      </c>
      <c r="J35" s="45">
        <f t="shared" si="0"/>
        <v>1978</v>
      </c>
      <c r="K35" s="45">
        <f t="shared" si="1"/>
        <v>8715</v>
      </c>
      <c r="L35" s="45">
        <f t="shared" si="2"/>
        <v>57120</v>
      </c>
      <c r="M35" s="46">
        <f t="shared" si="3"/>
        <v>68573</v>
      </c>
      <c r="N35" s="47">
        <f t="shared" si="4"/>
        <v>3.6216858561318261</v>
      </c>
      <c r="O35" s="76"/>
      <c r="P35" s="40">
        <f>SUM(P30:P34)</f>
        <v>81</v>
      </c>
      <c r="Q35" s="40">
        <f>SUM(Q30:Q34)</f>
        <v>71</v>
      </c>
      <c r="R35" s="40">
        <f>SUM(R30:R34)</f>
        <v>15</v>
      </c>
    </row>
    <row r="36" spans="1:18" ht="13.5" customHeight="1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1"/>
    </row>
    <row r="37" spans="1:18" ht="36" customHeight="1">
      <c r="A37" s="83" t="s">
        <v>144</v>
      </c>
      <c r="B37" s="3" t="s">
        <v>108</v>
      </c>
      <c r="C37" s="31">
        <v>446</v>
      </c>
      <c r="D37" s="31">
        <v>193</v>
      </c>
      <c r="E37" s="31">
        <v>253</v>
      </c>
      <c r="F37" s="31">
        <v>638</v>
      </c>
      <c r="G37" s="31">
        <v>3522</v>
      </c>
      <c r="H37" s="14">
        <f>SUM(D37:G37)</f>
        <v>4606</v>
      </c>
      <c r="I37" s="31">
        <f t="shared" si="8"/>
        <v>193</v>
      </c>
      <c r="J37" s="31">
        <f t="shared" si="0"/>
        <v>506</v>
      </c>
      <c r="K37" s="31">
        <f t="shared" si="1"/>
        <v>1914</v>
      </c>
      <c r="L37" s="31">
        <f t="shared" si="2"/>
        <v>14088</v>
      </c>
      <c r="M37" s="33">
        <f t="shared" si="3"/>
        <v>16701</v>
      </c>
      <c r="N37" s="24">
        <f t="shared" si="4"/>
        <v>3.6259227095093358</v>
      </c>
      <c r="O37" s="86">
        <f>SQRT((((1-N38)^2)*D38+((2-N38)^2)*E38+((3-N38)^2)*F38+((4-N38)^2)*G38)/H38)</f>
        <v>0.77162904471625138</v>
      </c>
      <c r="P37" s="34">
        <v>54</v>
      </c>
      <c r="Q37" s="35">
        <v>15</v>
      </c>
      <c r="R37" s="34">
        <v>10</v>
      </c>
    </row>
    <row r="38" spans="1:18">
      <c r="A38" s="83"/>
      <c r="B38" s="11" t="s">
        <v>146</v>
      </c>
      <c r="C38" s="13">
        <f>SUM(C37)</f>
        <v>446</v>
      </c>
      <c r="D38" s="13">
        <f>SUM(D37)</f>
        <v>193</v>
      </c>
      <c r="E38" s="13">
        <f>SUM(E37)</f>
        <v>253</v>
      </c>
      <c r="F38" s="13">
        <f>SUM(F37)</f>
        <v>638</v>
      </c>
      <c r="G38" s="13">
        <f>SUM(G37)</f>
        <v>3522</v>
      </c>
      <c r="H38" s="13">
        <f>SUM(D38:G38)</f>
        <v>4606</v>
      </c>
      <c r="I38" s="45">
        <f t="shared" si="8"/>
        <v>193</v>
      </c>
      <c r="J38" s="45">
        <f t="shared" si="0"/>
        <v>506</v>
      </c>
      <c r="K38" s="45">
        <f t="shared" si="1"/>
        <v>1914</v>
      </c>
      <c r="L38" s="45">
        <f t="shared" si="2"/>
        <v>14088</v>
      </c>
      <c r="M38" s="46">
        <f t="shared" si="3"/>
        <v>16701</v>
      </c>
      <c r="N38" s="47">
        <f t="shared" si="4"/>
        <v>3.6259227095093358</v>
      </c>
      <c r="O38" s="86"/>
      <c r="P38" s="40">
        <f>SUM(P37)</f>
        <v>54</v>
      </c>
      <c r="Q38" s="40">
        <f>SUM(Q37)</f>
        <v>15</v>
      </c>
      <c r="R38" s="40">
        <f>SUM(R37)</f>
        <v>10</v>
      </c>
    </row>
    <row r="39" spans="1:18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100"/>
    </row>
    <row r="40" spans="1:18" ht="19.5" customHeight="1">
      <c r="A40" s="83" t="s">
        <v>21</v>
      </c>
      <c r="B40" s="4" t="s">
        <v>22</v>
      </c>
      <c r="C40" s="31">
        <v>423</v>
      </c>
      <c r="D40" s="31">
        <v>284</v>
      </c>
      <c r="E40" s="31">
        <v>436</v>
      </c>
      <c r="F40" s="31">
        <v>1092</v>
      </c>
      <c r="G40" s="31">
        <v>4605</v>
      </c>
      <c r="H40" s="14">
        <f>SUM(D40:G40)</f>
        <v>6417</v>
      </c>
      <c r="I40" s="31">
        <f t="shared" si="8"/>
        <v>284</v>
      </c>
      <c r="J40" s="31">
        <f t="shared" si="0"/>
        <v>872</v>
      </c>
      <c r="K40" s="31">
        <f t="shared" si="1"/>
        <v>3276</v>
      </c>
      <c r="L40" s="31">
        <f t="shared" si="2"/>
        <v>18420</v>
      </c>
      <c r="M40" s="33">
        <f t="shared" si="3"/>
        <v>22852</v>
      </c>
      <c r="N40" s="24">
        <f t="shared" si="4"/>
        <v>3.5611656537322736</v>
      </c>
      <c r="O40" s="86">
        <f>SQRT((((1-N44)^2)*D44+((2-N44)^2)*E44+((3-N44)^2)*F44+((4-N44)^2)*G44)/H44)</f>
        <v>0.90336137402976513</v>
      </c>
      <c r="P40" s="34">
        <v>39</v>
      </c>
      <c r="Q40" s="35">
        <v>34</v>
      </c>
      <c r="R40" s="34">
        <v>1</v>
      </c>
    </row>
    <row r="41" spans="1:18" ht="19.5" customHeight="1">
      <c r="A41" s="83"/>
      <c r="B41" s="4" t="s">
        <v>23</v>
      </c>
      <c r="C41" s="31">
        <v>185</v>
      </c>
      <c r="D41" s="31">
        <v>651</v>
      </c>
      <c r="E41" s="31">
        <v>440</v>
      </c>
      <c r="F41" s="31">
        <v>820</v>
      </c>
      <c r="G41" s="31">
        <v>2704</v>
      </c>
      <c r="H41" s="14">
        <f>SUM(D41:G41)</f>
        <v>4615</v>
      </c>
      <c r="I41" s="31">
        <f t="shared" si="8"/>
        <v>651</v>
      </c>
      <c r="J41" s="31">
        <f t="shared" si="0"/>
        <v>880</v>
      </c>
      <c r="K41" s="31">
        <f t="shared" si="1"/>
        <v>2460</v>
      </c>
      <c r="L41" s="31">
        <f t="shared" si="2"/>
        <v>10816</v>
      </c>
      <c r="M41" s="33">
        <f t="shared" si="3"/>
        <v>14807</v>
      </c>
      <c r="N41" s="24">
        <f t="shared" si="4"/>
        <v>3.2084507042253523</v>
      </c>
      <c r="O41" s="86"/>
      <c r="P41" s="34">
        <v>31</v>
      </c>
      <c r="Q41" s="35">
        <v>41</v>
      </c>
      <c r="R41" s="34">
        <v>1</v>
      </c>
    </row>
    <row r="42" spans="1:18" ht="19.5" customHeight="1">
      <c r="A42" s="83"/>
      <c r="B42" s="4" t="s">
        <v>167</v>
      </c>
      <c r="C42" s="31">
        <v>357</v>
      </c>
      <c r="D42" s="31">
        <v>220</v>
      </c>
      <c r="E42" s="31">
        <v>288</v>
      </c>
      <c r="F42" s="31">
        <v>566</v>
      </c>
      <c r="G42" s="31">
        <v>2169</v>
      </c>
      <c r="H42" s="53">
        <f>SUM(D42:G42)</f>
        <v>3243</v>
      </c>
      <c r="I42" s="31">
        <f t="shared" si="8"/>
        <v>220</v>
      </c>
      <c r="J42" s="31">
        <f t="shared" si="0"/>
        <v>576</v>
      </c>
      <c r="K42" s="31">
        <f t="shared" si="1"/>
        <v>1698</v>
      </c>
      <c r="L42" s="31">
        <f t="shared" si="2"/>
        <v>8676</v>
      </c>
      <c r="M42" s="33">
        <f t="shared" si="3"/>
        <v>11170</v>
      </c>
      <c r="N42" s="24">
        <f t="shared" si="4"/>
        <v>3.4443416589577551</v>
      </c>
      <c r="O42" s="86"/>
      <c r="P42" s="34">
        <v>10</v>
      </c>
      <c r="Q42" s="35">
        <v>12</v>
      </c>
      <c r="R42" s="34">
        <v>1</v>
      </c>
    </row>
    <row r="43" spans="1:18" ht="21" customHeight="1">
      <c r="A43" s="83"/>
      <c r="B43" s="4" t="s">
        <v>24</v>
      </c>
      <c r="C43" s="31">
        <v>200</v>
      </c>
      <c r="D43" s="31">
        <v>35</v>
      </c>
      <c r="E43" s="31">
        <v>106</v>
      </c>
      <c r="F43" s="31">
        <v>447</v>
      </c>
      <c r="G43" s="31">
        <v>2212</v>
      </c>
      <c r="H43" s="14">
        <f>SUM(D43:G43)</f>
        <v>2800</v>
      </c>
      <c r="I43" s="31">
        <f t="shared" si="8"/>
        <v>35</v>
      </c>
      <c r="J43" s="31">
        <f t="shared" si="0"/>
        <v>212</v>
      </c>
      <c r="K43" s="31">
        <f t="shared" si="1"/>
        <v>1341</v>
      </c>
      <c r="L43" s="31">
        <f t="shared" si="2"/>
        <v>8848</v>
      </c>
      <c r="M43" s="33">
        <f t="shared" si="3"/>
        <v>10436</v>
      </c>
      <c r="N43" s="24">
        <f t="shared" si="4"/>
        <v>3.7271428571428573</v>
      </c>
      <c r="O43" s="86"/>
      <c r="P43" s="34">
        <v>19</v>
      </c>
      <c r="Q43" s="35">
        <v>18</v>
      </c>
      <c r="R43" s="34">
        <v>1</v>
      </c>
    </row>
    <row r="44" spans="1:18" ht="18" customHeight="1">
      <c r="A44" s="83"/>
      <c r="B44" s="11" t="s">
        <v>146</v>
      </c>
      <c r="C44" s="12">
        <f>SUM(C40:C43)</f>
        <v>1165</v>
      </c>
      <c r="D44" s="12">
        <f>SUM(D40:D43)</f>
        <v>1190</v>
      </c>
      <c r="E44" s="12">
        <f>SUM(E40:E43)</f>
        <v>1270</v>
      </c>
      <c r="F44" s="12">
        <f>SUM(F40:F43)</f>
        <v>2925</v>
      </c>
      <c r="G44" s="12">
        <f>SUM(G40:G43)</f>
        <v>11690</v>
      </c>
      <c r="H44" s="12">
        <f>SUM(D44:G44)</f>
        <v>17075</v>
      </c>
      <c r="I44" s="45">
        <f t="shared" si="8"/>
        <v>1190</v>
      </c>
      <c r="J44" s="45">
        <f t="shared" si="0"/>
        <v>2540</v>
      </c>
      <c r="K44" s="45">
        <f t="shared" si="1"/>
        <v>8775</v>
      </c>
      <c r="L44" s="45">
        <f t="shared" si="2"/>
        <v>46760</v>
      </c>
      <c r="M44" s="46">
        <f t="shared" si="3"/>
        <v>59265</v>
      </c>
      <c r="N44" s="47">
        <f t="shared" si="4"/>
        <v>3.4708638360175694</v>
      </c>
      <c r="O44" s="86"/>
      <c r="P44" s="40">
        <f>SUM(P40:P43)</f>
        <v>99</v>
      </c>
      <c r="Q44" s="40">
        <f>SUM(Q40:Q43)</f>
        <v>105</v>
      </c>
      <c r="R44" s="40">
        <f>SUM(R40:R43)</f>
        <v>4</v>
      </c>
    </row>
    <row r="45" spans="1:18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1"/>
    </row>
    <row r="46" spans="1:18" ht="15" customHeight="1">
      <c r="A46" s="71" t="s">
        <v>133</v>
      </c>
      <c r="B46" s="3" t="s">
        <v>168</v>
      </c>
      <c r="C46" s="31">
        <v>102</v>
      </c>
      <c r="D46" s="31">
        <v>11</v>
      </c>
      <c r="E46" s="31">
        <v>23</v>
      </c>
      <c r="F46" s="31">
        <v>78</v>
      </c>
      <c r="G46" s="31">
        <v>506</v>
      </c>
      <c r="H46" s="55">
        <f t="shared" ref="H46:H51" si="10">SUM(D46:G46)</f>
        <v>618</v>
      </c>
      <c r="I46" s="31">
        <f t="shared" si="8"/>
        <v>11</v>
      </c>
      <c r="J46" s="31">
        <f t="shared" si="0"/>
        <v>46</v>
      </c>
      <c r="K46" s="31">
        <f t="shared" si="1"/>
        <v>234</v>
      </c>
      <c r="L46" s="31">
        <f t="shared" si="2"/>
        <v>2024</v>
      </c>
      <c r="M46" s="33">
        <f t="shared" si="3"/>
        <v>2315</v>
      </c>
      <c r="N46" s="24">
        <f t="shared" si="4"/>
        <v>3.7459546925566345</v>
      </c>
      <c r="O46" s="74">
        <f>SQRT((((1-N51)^2)*D51+((2-N51)^2)*E51+((3-N51)^2)*F51+((4-N51)^2)*G51)/H51)</f>
        <v>0.87215346097407598</v>
      </c>
      <c r="P46" s="34">
        <v>11</v>
      </c>
      <c r="Q46" s="35">
        <v>3</v>
      </c>
      <c r="R46" s="34">
        <v>4</v>
      </c>
    </row>
    <row r="47" spans="1:18" ht="15" customHeight="1">
      <c r="A47" s="72"/>
      <c r="B47" s="3" t="s">
        <v>134</v>
      </c>
      <c r="C47" s="31">
        <v>273</v>
      </c>
      <c r="D47" s="31">
        <v>398</v>
      </c>
      <c r="E47" s="31">
        <v>486</v>
      </c>
      <c r="F47" s="31">
        <v>1102</v>
      </c>
      <c r="G47" s="31">
        <v>4329</v>
      </c>
      <c r="H47" s="14">
        <f t="shared" si="10"/>
        <v>6315</v>
      </c>
      <c r="I47" s="31">
        <f t="shared" si="8"/>
        <v>398</v>
      </c>
      <c r="J47" s="31">
        <f t="shared" si="0"/>
        <v>972</v>
      </c>
      <c r="K47" s="31">
        <f t="shared" si="1"/>
        <v>3306</v>
      </c>
      <c r="L47" s="31">
        <f t="shared" si="2"/>
        <v>17316</v>
      </c>
      <c r="M47" s="33">
        <f t="shared" si="3"/>
        <v>21992</v>
      </c>
      <c r="N47" s="24">
        <f t="shared" si="4"/>
        <v>3.4825019794140935</v>
      </c>
      <c r="O47" s="75"/>
      <c r="P47" s="34">
        <v>51</v>
      </c>
      <c r="Q47" s="35">
        <v>44</v>
      </c>
      <c r="R47" s="34">
        <v>1</v>
      </c>
    </row>
    <row r="48" spans="1:18" ht="15" customHeight="1">
      <c r="A48" s="72"/>
      <c r="B48" s="3" t="s">
        <v>135</v>
      </c>
      <c r="C48" s="31">
        <v>539</v>
      </c>
      <c r="D48" s="31">
        <v>686</v>
      </c>
      <c r="E48" s="31">
        <v>742</v>
      </c>
      <c r="F48" s="31">
        <v>1477</v>
      </c>
      <c r="G48" s="31">
        <v>6252</v>
      </c>
      <c r="H48" s="14">
        <f t="shared" si="10"/>
        <v>9157</v>
      </c>
      <c r="I48" s="31">
        <f t="shared" si="8"/>
        <v>686</v>
      </c>
      <c r="J48" s="31">
        <f t="shared" si="0"/>
        <v>1484</v>
      </c>
      <c r="K48" s="31">
        <f t="shared" si="1"/>
        <v>4431</v>
      </c>
      <c r="L48" s="31">
        <f t="shared" si="2"/>
        <v>25008</v>
      </c>
      <c r="M48" s="33">
        <f t="shared" si="3"/>
        <v>31609</v>
      </c>
      <c r="N48" s="24">
        <f>M48/H48</f>
        <v>3.4518947253467291</v>
      </c>
      <c r="O48" s="75"/>
      <c r="P48" s="34">
        <v>71</v>
      </c>
      <c r="Q48" s="35">
        <v>71</v>
      </c>
      <c r="R48" s="34">
        <v>5</v>
      </c>
    </row>
    <row r="49" spans="1:18" ht="15" customHeight="1">
      <c r="A49" s="72"/>
      <c r="B49" s="3" t="s">
        <v>136</v>
      </c>
      <c r="C49" s="31">
        <v>150</v>
      </c>
      <c r="D49" s="31">
        <v>13</v>
      </c>
      <c r="E49" s="31">
        <v>29</v>
      </c>
      <c r="F49" s="31">
        <v>60</v>
      </c>
      <c r="G49" s="31">
        <v>876</v>
      </c>
      <c r="H49" s="14">
        <f t="shared" si="10"/>
        <v>978</v>
      </c>
      <c r="I49" s="31">
        <f t="shared" si="8"/>
        <v>13</v>
      </c>
      <c r="J49" s="31">
        <f t="shared" si="0"/>
        <v>58</v>
      </c>
      <c r="K49" s="31">
        <f t="shared" si="1"/>
        <v>180</v>
      </c>
      <c r="L49" s="31">
        <f t="shared" si="2"/>
        <v>3504</v>
      </c>
      <c r="M49" s="33">
        <f t="shared" si="3"/>
        <v>3755</v>
      </c>
      <c r="N49" s="24">
        <f t="shared" si="4"/>
        <v>3.8394683026584868</v>
      </c>
      <c r="O49" s="75"/>
      <c r="P49" s="34">
        <v>8</v>
      </c>
      <c r="Q49" s="35">
        <v>5</v>
      </c>
      <c r="R49" s="34">
        <v>0</v>
      </c>
    </row>
    <row r="50" spans="1:18" ht="15" customHeight="1">
      <c r="A50" s="72"/>
      <c r="B50" s="3" t="s">
        <v>137</v>
      </c>
      <c r="C50" s="31">
        <v>108</v>
      </c>
      <c r="D50" s="31">
        <v>94</v>
      </c>
      <c r="E50" s="31">
        <v>147</v>
      </c>
      <c r="F50" s="31">
        <v>269</v>
      </c>
      <c r="G50" s="31">
        <v>2118</v>
      </c>
      <c r="H50" s="14">
        <f t="shared" si="10"/>
        <v>2628</v>
      </c>
      <c r="I50" s="31">
        <f t="shared" si="8"/>
        <v>94</v>
      </c>
      <c r="J50" s="31">
        <f t="shared" si="0"/>
        <v>294</v>
      </c>
      <c r="K50" s="31">
        <f t="shared" si="1"/>
        <v>807</v>
      </c>
      <c r="L50" s="31">
        <f t="shared" si="2"/>
        <v>8472</v>
      </c>
      <c r="M50" s="33">
        <f t="shared" si="3"/>
        <v>9667</v>
      </c>
      <c r="N50" s="24">
        <f t="shared" si="4"/>
        <v>3.6784627092846272</v>
      </c>
      <c r="O50" s="75"/>
      <c r="P50" s="34">
        <v>34</v>
      </c>
      <c r="Q50" s="35">
        <v>19</v>
      </c>
      <c r="R50" s="34">
        <v>0</v>
      </c>
    </row>
    <row r="51" spans="1:18">
      <c r="A51" s="73"/>
      <c r="B51" s="11" t="s">
        <v>146</v>
      </c>
      <c r="C51" s="16">
        <f>SUM(C47:C50)</f>
        <v>1070</v>
      </c>
      <c r="D51" s="16">
        <f>SUM(D46:D50)</f>
        <v>1202</v>
      </c>
      <c r="E51" s="16">
        <f>SUM(E46:E50)</f>
        <v>1427</v>
      </c>
      <c r="F51" s="16">
        <f>SUM(F46:F50)</f>
        <v>2986</v>
      </c>
      <c r="G51" s="16">
        <f>SUM(G46:G50)</f>
        <v>14081</v>
      </c>
      <c r="H51" s="13">
        <f t="shared" si="10"/>
        <v>19696</v>
      </c>
      <c r="I51" s="45">
        <f t="shared" si="8"/>
        <v>1202</v>
      </c>
      <c r="J51" s="45">
        <f t="shared" si="0"/>
        <v>2854</v>
      </c>
      <c r="K51" s="45">
        <f t="shared" si="1"/>
        <v>8958</v>
      </c>
      <c r="L51" s="45">
        <f t="shared" si="2"/>
        <v>56324</v>
      </c>
      <c r="M51" s="46">
        <f t="shared" si="3"/>
        <v>69338</v>
      </c>
      <c r="N51" s="47">
        <f t="shared" si="4"/>
        <v>3.5204102355808287</v>
      </c>
      <c r="O51" s="76"/>
      <c r="P51" s="40">
        <f>SUM(P46:P50)</f>
        <v>175</v>
      </c>
      <c r="Q51" s="40">
        <f>SUM(Q46:Q50)</f>
        <v>142</v>
      </c>
      <c r="R51" s="40">
        <f>SUM(R46:R50)</f>
        <v>10</v>
      </c>
    </row>
    <row r="52" spans="1:18">
      <c r="A52" s="5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1"/>
    </row>
    <row r="53" spans="1:18" ht="31.5" customHeight="1">
      <c r="A53" s="83" t="s">
        <v>25</v>
      </c>
      <c r="B53" s="4" t="s">
        <v>26</v>
      </c>
      <c r="C53" s="31">
        <v>581</v>
      </c>
      <c r="D53" s="31">
        <v>264</v>
      </c>
      <c r="E53" s="31">
        <v>438</v>
      </c>
      <c r="F53" s="31">
        <v>1118</v>
      </c>
      <c r="G53" s="31">
        <v>4883</v>
      </c>
      <c r="H53" s="14">
        <f>SUM(D53:G53)</f>
        <v>6703</v>
      </c>
      <c r="I53" s="31">
        <f t="shared" si="8"/>
        <v>264</v>
      </c>
      <c r="J53" s="31">
        <f t="shared" si="0"/>
        <v>876</v>
      </c>
      <c r="K53" s="31">
        <f t="shared" si="1"/>
        <v>3354</v>
      </c>
      <c r="L53" s="31">
        <f t="shared" si="2"/>
        <v>19532</v>
      </c>
      <c r="M53" s="33">
        <f t="shared" si="3"/>
        <v>24026</v>
      </c>
      <c r="N53" s="24">
        <f t="shared" si="4"/>
        <v>3.5843652096076384</v>
      </c>
      <c r="O53" s="86">
        <f>SQRT((((1-N54)^2)*D54+((2-N54)^2)*E54+((3-N54)^2)*F54+((4-N54)^2)*G54)/H54)</f>
        <v>0.78094965408848727</v>
      </c>
      <c r="P53" s="34">
        <v>45</v>
      </c>
      <c r="Q53" s="35">
        <v>24</v>
      </c>
      <c r="R53" s="34">
        <v>6</v>
      </c>
    </row>
    <row r="54" spans="1:18" ht="18" customHeight="1">
      <c r="A54" s="83"/>
      <c r="B54" s="11" t="s">
        <v>146</v>
      </c>
      <c r="C54" s="12">
        <f>SUM(C53)</f>
        <v>581</v>
      </c>
      <c r="D54" s="12">
        <f>SUM(D53)</f>
        <v>264</v>
      </c>
      <c r="E54" s="12">
        <f>SUM(E53)</f>
        <v>438</v>
      </c>
      <c r="F54" s="12">
        <f>SUM(F53)</f>
        <v>1118</v>
      </c>
      <c r="G54" s="12">
        <f>SUM(G53)</f>
        <v>4883</v>
      </c>
      <c r="H54" s="12">
        <f>SUM(D54:G54)</f>
        <v>6703</v>
      </c>
      <c r="I54" s="45">
        <f t="shared" si="8"/>
        <v>264</v>
      </c>
      <c r="J54" s="45">
        <f t="shared" si="0"/>
        <v>876</v>
      </c>
      <c r="K54" s="45">
        <f t="shared" si="1"/>
        <v>3354</v>
      </c>
      <c r="L54" s="45">
        <f t="shared" si="2"/>
        <v>19532</v>
      </c>
      <c r="M54" s="46">
        <f t="shared" si="3"/>
        <v>24026</v>
      </c>
      <c r="N54" s="47">
        <f t="shared" si="4"/>
        <v>3.5843652096076384</v>
      </c>
      <c r="O54" s="86"/>
      <c r="P54" s="40">
        <f>SUM(P53)</f>
        <v>45</v>
      </c>
      <c r="Q54" s="40">
        <f>SUM(Q53)</f>
        <v>24</v>
      </c>
      <c r="R54" s="40">
        <f>SUM(R53)</f>
        <v>6</v>
      </c>
    </row>
    <row r="55" spans="1:18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1"/>
    </row>
    <row r="56" spans="1:18" ht="24" customHeight="1">
      <c r="A56" s="84" t="s">
        <v>27</v>
      </c>
      <c r="B56" s="3" t="s">
        <v>28</v>
      </c>
      <c r="C56" s="31">
        <v>301</v>
      </c>
      <c r="D56" s="31">
        <v>192</v>
      </c>
      <c r="E56" s="31">
        <v>289</v>
      </c>
      <c r="F56" s="31">
        <v>802</v>
      </c>
      <c r="G56" s="31">
        <v>3792</v>
      </c>
      <c r="H56" s="14">
        <f>SUM(D56:G56)</f>
        <v>5075</v>
      </c>
      <c r="I56" s="31">
        <f t="shared" si="8"/>
        <v>192</v>
      </c>
      <c r="J56" s="31">
        <f t="shared" si="0"/>
        <v>578</v>
      </c>
      <c r="K56" s="31">
        <f t="shared" si="1"/>
        <v>2406</v>
      </c>
      <c r="L56" s="31">
        <f t="shared" si="2"/>
        <v>15168</v>
      </c>
      <c r="M56" s="33">
        <f t="shared" si="3"/>
        <v>18344</v>
      </c>
      <c r="N56" s="24">
        <f t="shared" si="4"/>
        <v>3.6145812807881774</v>
      </c>
      <c r="O56" s="86">
        <f>SQRT((((1-N58)^2)*D58+((2-N58)^2)*E58+((3-N58)^2)*F58+((4-N58)^2)*G58)/H58)</f>
        <v>0.72097639134332381</v>
      </c>
      <c r="P56" s="34">
        <v>50</v>
      </c>
      <c r="Q56" s="35">
        <v>16</v>
      </c>
      <c r="R56" s="34">
        <v>3</v>
      </c>
    </row>
    <row r="57" spans="1:18" ht="26.25" customHeight="1">
      <c r="A57" s="84"/>
      <c r="B57" s="3" t="s">
        <v>29</v>
      </c>
      <c r="C57" s="31">
        <v>1012</v>
      </c>
      <c r="D57" s="31">
        <v>306</v>
      </c>
      <c r="E57" s="31">
        <v>554</v>
      </c>
      <c r="F57" s="31">
        <v>1537</v>
      </c>
      <c r="G57" s="31">
        <v>8459</v>
      </c>
      <c r="H57" s="14">
        <f>SUM(D57:G57)</f>
        <v>10856</v>
      </c>
      <c r="I57" s="31">
        <f t="shared" si="8"/>
        <v>306</v>
      </c>
      <c r="J57" s="31">
        <f t="shared" si="0"/>
        <v>1108</v>
      </c>
      <c r="K57" s="31">
        <f t="shared" si="1"/>
        <v>4611</v>
      </c>
      <c r="L57" s="31">
        <f t="shared" si="2"/>
        <v>33836</v>
      </c>
      <c r="M57" s="33">
        <f t="shared" si="3"/>
        <v>39861</v>
      </c>
      <c r="N57" s="24">
        <f t="shared" si="4"/>
        <v>3.671794399410464</v>
      </c>
      <c r="O57" s="86"/>
      <c r="P57" s="34">
        <v>91</v>
      </c>
      <c r="Q57" s="35">
        <v>28</v>
      </c>
      <c r="R57" s="34">
        <v>6</v>
      </c>
    </row>
    <row r="58" spans="1:18" ht="18" customHeight="1">
      <c r="A58" s="84"/>
      <c r="B58" s="11" t="s">
        <v>146</v>
      </c>
      <c r="C58" s="12">
        <f>SUM(C56:C57)</f>
        <v>1313</v>
      </c>
      <c r="D58" s="12">
        <f>SUM(D56:D57)</f>
        <v>498</v>
      </c>
      <c r="E58" s="12">
        <f>SUM(E56:E57)</f>
        <v>843</v>
      </c>
      <c r="F58" s="12">
        <f>SUM(F56:F57)</f>
        <v>2339</v>
      </c>
      <c r="G58" s="12">
        <f>SUM(G56:G57)</f>
        <v>12251</v>
      </c>
      <c r="H58" s="12">
        <f>SUM(D58:G58)</f>
        <v>15931</v>
      </c>
      <c r="I58" s="45">
        <f t="shared" si="8"/>
        <v>498</v>
      </c>
      <c r="J58" s="45">
        <f t="shared" si="0"/>
        <v>1686</v>
      </c>
      <c r="K58" s="45">
        <f t="shared" si="1"/>
        <v>7017</v>
      </c>
      <c r="L58" s="45">
        <f t="shared" si="2"/>
        <v>49004</v>
      </c>
      <c r="M58" s="46">
        <f t="shared" si="3"/>
        <v>58205</v>
      </c>
      <c r="N58" s="47">
        <f t="shared" si="4"/>
        <v>3.6535685142175631</v>
      </c>
      <c r="O58" s="86"/>
      <c r="P58" s="40">
        <f>SUM(P56:P57)</f>
        <v>141</v>
      </c>
      <c r="Q58" s="40">
        <f>SUM(Q56:Q57)</f>
        <v>44</v>
      </c>
      <c r="R58" s="40">
        <f>SUM(R56:R57)</f>
        <v>9</v>
      </c>
    </row>
    <row r="59" spans="1:18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1"/>
    </row>
    <row r="60" spans="1:18" ht="15" customHeight="1">
      <c r="A60" s="84" t="s">
        <v>30</v>
      </c>
      <c r="B60" s="3" t="s">
        <v>31</v>
      </c>
      <c r="C60" s="31">
        <v>666</v>
      </c>
      <c r="D60" s="31">
        <v>26</v>
      </c>
      <c r="E60" s="31">
        <v>103</v>
      </c>
      <c r="F60" s="31">
        <v>399</v>
      </c>
      <c r="G60" s="31">
        <v>3030</v>
      </c>
      <c r="H60" s="14">
        <f>SUM(D60:G60)</f>
        <v>3558</v>
      </c>
      <c r="I60" s="31">
        <f t="shared" si="8"/>
        <v>26</v>
      </c>
      <c r="J60" s="31">
        <f t="shared" si="0"/>
        <v>206</v>
      </c>
      <c r="K60" s="31">
        <f t="shared" si="1"/>
        <v>1197</v>
      </c>
      <c r="L60" s="31">
        <f t="shared" si="2"/>
        <v>12120</v>
      </c>
      <c r="M60" s="33">
        <f t="shared" si="3"/>
        <v>13549</v>
      </c>
      <c r="N60" s="24">
        <f t="shared" si="4"/>
        <v>3.8080382237211916</v>
      </c>
      <c r="O60" s="86">
        <f>SQRT((((1-N63)^2)*D63+((2-N63)^2)*E63+((3-N63)^2)*F63+((4-N63)^2)*G63)/H63)</f>
        <v>0.55655022040088331</v>
      </c>
      <c r="P60" s="34">
        <v>17</v>
      </c>
      <c r="Q60" s="35">
        <v>20</v>
      </c>
      <c r="R60" s="34">
        <v>8</v>
      </c>
    </row>
    <row r="61" spans="1:18" ht="15" customHeight="1">
      <c r="A61" s="84"/>
      <c r="B61" s="15" t="s">
        <v>32</v>
      </c>
      <c r="C61" s="31">
        <v>738</v>
      </c>
      <c r="D61" s="31">
        <v>77</v>
      </c>
      <c r="E61" s="31">
        <v>99</v>
      </c>
      <c r="F61" s="31">
        <v>266</v>
      </c>
      <c r="G61" s="31">
        <v>3476</v>
      </c>
      <c r="H61" s="14">
        <f>SUM(D61:G61)</f>
        <v>3918</v>
      </c>
      <c r="I61" s="31">
        <f t="shared" si="8"/>
        <v>77</v>
      </c>
      <c r="J61" s="31">
        <f t="shared" si="0"/>
        <v>198</v>
      </c>
      <c r="K61" s="31">
        <f t="shared" si="1"/>
        <v>798</v>
      </c>
      <c r="L61" s="31">
        <f t="shared" si="2"/>
        <v>13904</v>
      </c>
      <c r="M61" s="33">
        <f t="shared" si="3"/>
        <v>14977</v>
      </c>
      <c r="N61" s="24">
        <f t="shared" si="4"/>
        <v>3.8226135783563042</v>
      </c>
      <c r="O61" s="86"/>
      <c r="P61" s="34">
        <v>32</v>
      </c>
      <c r="Q61" s="35">
        <v>23</v>
      </c>
      <c r="R61" s="34">
        <v>3</v>
      </c>
    </row>
    <row r="62" spans="1:18" ht="15" customHeight="1">
      <c r="A62" s="84"/>
      <c r="B62" s="3" t="s">
        <v>33</v>
      </c>
      <c r="C62" s="31">
        <v>198</v>
      </c>
      <c r="D62" s="31">
        <v>38</v>
      </c>
      <c r="E62" s="31">
        <v>50</v>
      </c>
      <c r="F62" s="31">
        <v>180</v>
      </c>
      <c r="G62" s="31">
        <v>1202</v>
      </c>
      <c r="H62" s="14">
        <f>SUM(D62:G62)</f>
        <v>1470</v>
      </c>
      <c r="I62" s="31">
        <f t="shared" si="8"/>
        <v>38</v>
      </c>
      <c r="J62" s="31">
        <f t="shared" si="0"/>
        <v>100</v>
      </c>
      <c r="K62" s="31">
        <f t="shared" si="1"/>
        <v>540</v>
      </c>
      <c r="L62" s="31">
        <f t="shared" si="2"/>
        <v>4808</v>
      </c>
      <c r="M62" s="33">
        <f t="shared" si="3"/>
        <v>5486</v>
      </c>
      <c r="N62" s="24">
        <f t="shared" si="4"/>
        <v>3.7319727891156464</v>
      </c>
      <c r="O62" s="86"/>
      <c r="P62" s="34">
        <v>9</v>
      </c>
      <c r="Q62" s="35">
        <v>2</v>
      </c>
      <c r="R62" s="34">
        <v>0</v>
      </c>
    </row>
    <row r="63" spans="1:18">
      <c r="A63" s="84"/>
      <c r="B63" s="11" t="s">
        <v>146</v>
      </c>
      <c r="C63" s="12">
        <f>SUM(C60:C62)</f>
        <v>1602</v>
      </c>
      <c r="D63" s="12">
        <f>SUM(D60:D62)</f>
        <v>141</v>
      </c>
      <c r="E63" s="12">
        <f>SUM(E60:E62)</f>
        <v>252</v>
      </c>
      <c r="F63" s="12">
        <f>SUM(F60:F62)</f>
        <v>845</v>
      </c>
      <c r="G63" s="12">
        <f>SUM(G60:G62)</f>
        <v>7708</v>
      </c>
      <c r="H63" s="12">
        <f>SUM(D63:G63)</f>
        <v>8946</v>
      </c>
      <c r="I63" s="45">
        <f t="shared" si="8"/>
        <v>141</v>
      </c>
      <c r="J63" s="45">
        <f t="shared" si="0"/>
        <v>504</v>
      </c>
      <c r="K63" s="45">
        <f t="shared" si="1"/>
        <v>2535</v>
      </c>
      <c r="L63" s="45">
        <f t="shared" si="2"/>
        <v>30832</v>
      </c>
      <c r="M63" s="46">
        <f t="shared" si="3"/>
        <v>34012</v>
      </c>
      <c r="N63" s="47">
        <f t="shared" si="4"/>
        <v>3.8019226469930696</v>
      </c>
      <c r="O63" s="86"/>
      <c r="P63" s="40">
        <f>SUM(P60:P62)</f>
        <v>58</v>
      </c>
      <c r="Q63" s="40">
        <f>SUM(Q60:Q62)</f>
        <v>45</v>
      </c>
      <c r="R63" s="40">
        <f>SUM(R60:R62)</f>
        <v>11</v>
      </c>
    </row>
    <row r="64" spans="1:18">
      <c r="A64" s="59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1"/>
    </row>
    <row r="65" spans="1:18" ht="15" customHeight="1">
      <c r="A65" s="84" t="s">
        <v>153</v>
      </c>
      <c r="B65" s="6" t="s">
        <v>140</v>
      </c>
      <c r="C65" s="31">
        <v>26</v>
      </c>
      <c r="D65" s="31">
        <v>10</v>
      </c>
      <c r="E65" s="31">
        <v>2</v>
      </c>
      <c r="F65" s="31">
        <v>11</v>
      </c>
      <c r="G65" s="31">
        <v>131</v>
      </c>
      <c r="H65" s="14">
        <f>SUM(D65:G65)</f>
        <v>154</v>
      </c>
      <c r="I65" s="31">
        <f t="shared" si="8"/>
        <v>10</v>
      </c>
      <c r="J65" s="31">
        <f t="shared" si="0"/>
        <v>4</v>
      </c>
      <c r="K65" s="31">
        <f t="shared" si="1"/>
        <v>33</v>
      </c>
      <c r="L65" s="31">
        <f t="shared" si="2"/>
        <v>524</v>
      </c>
      <c r="M65" s="33">
        <f t="shared" si="3"/>
        <v>571</v>
      </c>
      <c r="N65" s="24">
        <f t="shared" si="4"/>
        <v>3.7077922077922079</v>
      </c>
      <c r="O65" s="86">
        <f>SQRT((((1-N69)^2)*D69+((2-N69)^2)*E69+((3-N69)^2)*F69+((4-N69)^2)*G69)/H69)</f>
        <v>0.72687652678017256</v>
      </c>
      <c r="P65" s="34">
        <v>2</v>
      </c>
      <c r="Q65" s="35">
        <v>0</v>
      </c>
      <c r="R65" s="34">
        <v>0</v>
      </c>
    </row>
    <row r="66" spans="1:18" ht="15" customHeight="1">
      <c r="A66" s="84"/>
      <c r="B66" s="4" t="s">
        <v>138</v>
      </c>
      <c r="C66" s="31">
        <v>1194</v>
      </c>
      <c r="D66" s="31">
        <v>129</v>
      </c>
      <c r="E66" s="31">
        <v>113</v>
      </c>
      <c r="F66" s="31">
        <v>258</v>
      </c>
      <c r="G66" s="31">
        <v>2638</v>
      </c>
      <c r="H66" s="14">
        <f>SUM(D66:G66)</f>
        <v>3138</v>
      </c>
      <c r="I66" s="31">
        <f t="shared" si="8"/>
        <v>129</v>
      </c>
      <c r="J66" s="31">
        <f t="shared" si="0"/>
        <v>226</v>
      </c>
      <c r="K66" s="31">
        <f t="shared" si="1"/>
        <v>774</v>
      </c>
      <c r="L66" s="31">
        <f t="shared" si="2"/>
        <v>10552</v>
      </c>
      <c r="M66" s="33">
        <f t="shared" si="3"/>
        <v>11681</v>
      </c>
      <c r="N66" s="24">
        <f t="shared" si="4"/>
        <v>3.7224346717654555</v>
      </c>
      <c r="O66" s="86"/>
      <c r="P66" s="34">
        <v>18</v>
      </c>
      <c r="Q66" s="35">
        <v>24</v>
      </c>
      <c r="R66" s="34">
        <v>1</v>
      </c>
    </row>
    <row r="67" spans="1:18" ht="15" customHeight="1">
      <c r="A67" s="84"/>
      <c r="B67" s="4" t="s">
        <v>139</v>
      </c>
      <c r="C67" s="31">
        <v>26</v>
      </c>
      <c r="D67" s="31">
        <v>13</v>
      </c>
      <c r="E67" s="31">
        <v>16</v>
      </c>
      <c r="F67" s="31">
        <v>16</v>
      </c>
      <c r="G67" s="31">
        <v>253</v>
      </c>
      <c r="H67" s="14">
        <f>SUM(D67:G67)</f>
        <v>298</v>
      </c>
      <c r="I67" s="31">
        <f t="shared" si="8"/>
        <v>13</v>
      </c>
      <c r="J67" s="31">
        <f t="shared" si="0"/>
        <v>32</v>
      </c>
      <c r="K67" s="31">
        <f t="shared" si="1"/>
        <v>48</v>
      </c>
      <c r="L67" s="31">
        <f t="shared" si="2"/>
        <v>1012</v>
      </c>
      <c r="M67" s="33">
        <f t="shared" si="3"/>
        <v>1105</v>
      </c>
      <c r="N67" s="24">
        <f t="shared" si="4"/>
        <v>3.7080536912751678</v>
      </c>
      <c r="O67" s="86"/>
      <c r="P67" s="34">
        <v>1</v>
      </c>
      <c r="Q67" s="35">
        <v>1</v>
      </c>
      <c r="R67" s="34">
        <v>0</v>
      </c>
    </row>
    <row r="68" spans="1:18" ht="15" customHeight="1">
      <c r="A68" s="84"/>
      <c r="B68" s="4" t="s">
        <v>141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14">
        <f>SUM(D68:G68)</f>
        <v>0</v>
      </c>
      <c r="I68" s="31">
        <f t="shared" si="8"/>
        <v>0</v>
      </c>
      <c r="J68" s="31">
        <f t="shared" si="0"/>
        <v>0</v>
      </c>
      <c r="K68" s="31">
        <f t="shared" si="1"/>
        <v>0</v>
      </c>
      <c r="L68" s="31">
        <f t="shared" si="2"/>
        <v>0</v>
      </c>
      <c r="M68" s="33">
        <f t="shared" si="3"/>
        <v>0</v>
      </c>
      <c r="N68" s="24">
        <v>0</v>
      </c>
      <c r="O68" s="86"/>
      <c r="P68" s="34">
        <v>0</v>
      </c>
      <c r="Q68" s="35">
        <v>0</v>
      </c>
      <c r="R68" s="34">
        <v>0</v>
      </c>
    </row>
    <row r="69" spans="1:18">
      <c r="A69" s="84"/>
      <c r="B69" s="11" t="s">
        <v>146</v>
      </c>
      <c r="C69" s="16">
        <f>SUM(C65:C68)</f>
        <v>1246</v>
      </c>
      <c r="D69" s="16">
        <f>SUM(D65:D68)</f>
        <v>152</v>
      </c>
      <c r="E69" s="16">
        <f>SUM(E65:E68)</f>
        <v>131</v>
      </c>
      <c r="F69" s="16">
        <f>SUM(F65:F68)</f>
        <v>285</v>
      </c>
      <c r="G69" s="16">
        <f>SUM(G65:G68)</f>
        <v>3022</v>
      </c>
      <c r="H69" s="13">
        <f>SUM(D69:G69)</f>
        <v>3590</v>
      </c>
      <c r="I69" s="45">
        <f t="shared" si="8"/>
        <v>152</v>
      </c>
      <c r="J69" s="45">
        <f t="shared" si="0"/>
        <v>262</v>
      </c>
      <c r="K69" s="45">
        <f t="shared" si="1"/>
        <v>855</v>
      </c>
      <c r="L69" s="45">
        <f t="shared" si="2"/>
        <v>12088</v>
      </c>
      <c r="M69" s="46">
        <f t="shared" si="3"/>
        <v>13357</v>
      </c>
      <c r="N69" s="47">
        <f t="shared" si="4"/>
        <v>3.7206128133704737</v>
      </c>
      <c r="O69" s="86"/>
      <c r="P69" s="40">
        <f>SUM(P65:P68)</f>
        <v>21</v>
      </c>
      <c r="Q69" s="40">
        <f>SUM(Q65:Q68)</f>
        <v>25</v>
      </c>
      <c r="R69" s="40">
        <f>SUM(R65:R68)</f>
        <v>1</v>
      </c>
    </row>
    <row r="70" spans="1:18">
      <c r="A70" s="59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1"/>
    </row>
    <row r="71" spans="1:18" ht="15" customHeight="1">
      <c r="A71" s="84" t="s">
        <v>34</v>
      </c>
      <c r="B71" s="4" t="s">
        <v>35</v>
      </c>
      <c r="C71" s="31">
        <v>242</v>
      </c>
      <c r="D71" s="31">
        <v>127</v>
      </c>
      <c r="E71" s="31">
        <v>170</v>
      </c>
      <c r="F71" s="31">
        <v>574</v>
      </c>
      <c r="G71" s="31">
        <v>2919</v>
      </c>
      <c r="H71" s="14">
        <f>SUM(D71:G71)</f>
        <v>3790</v>
      </c>
      <c r="I71" s="31">
        <f t="shared" si="8"/>
        <v>127</v>
      </c>
      <c r="J71" s="31">
        <f t="shared" si="0"/>
        <v>340</v>
      </c>
      <c r="K71" s="31">
        <f t="shared" si="1"/>
        <v>1722</v>
      </c>
      <c r="L71" s="31">
        <f t="shared" si="2"/>
        <v>11676</v>
      </c>
      <c r="M71" s="33">
        <f t="shared" si="3"/>
        <v>13865</v>
      </c>
      <c r="N71" s="24">
        <f t="shared" si="4"/>
        <v>3.658311345646438</v>
      </c>
      <c r="O71" s="86">
        <f>SQRT((((1-N73)^2)*D73+((2-N73)^2)*E73+((3-N73)^2)*F73+((4-N73)^2)*G73)/H73)</f>
        <v>0.64358230568488628</v>
      </c>
      <c r="P71" s="34">
        <v>31</v>
      </c>
      <c r="Q71" s="35">
        <v>33</v>
      </c>
      <c r="R71" s="34">
        <v>0</v>
      </c>
    </row>
    <row r="72" spans="1:18" ht="15" customHeight="1">
      <c r="A72" s="84"/>
      <c r="B72" s="4" t="s">
        <v>36</v>
      </c>
      <c r="C72" s="31">
        <v>324</v>
      </c>
      <c r="D72" s="31">
        <v>39</v>
      </c>
      <c r="E72" s="31">
        <v>87</v>
      </c>
      <c r="F72" s="31">
        <v>285</v>
      </c>
      <c r="G72" s="31">
        <v>2745</v>
      </c>
      <c r="H72" s="14">
        <f>SUM(D72:G72)</f>
        <v>3156</v>
      </c>
      <c r="I72" s="31">
        <f t="shared" si="8"/>
        <v>39</v>
      </c>
      <c r="J72" s="31">
        <f t="shared" si="0"/>
        <v>174</v>
      </c>
      <c r="K72" s="31">
        <f t="shared" si="1"/>
        <v>855</v>
      </c>
      <c r="L72" s="31">
        <f t="shared" si="2"/>
        <v>10980</v>
      </c>
      <c r="M72" s="33">
        <f t="shared" si="3"/>
        <v>12048</v>
      </c>
      <c r="N72" s="24">
        <f t="shared" si="4"/>
        <v>3.8174904942965782</v>
      </c>
      <c r="O72" s="86"/>
      <c r="P72" s="34">
        <v>16</v>
      </c>
      <c r="Q72" s="35">
        <v>17</v>
      </c>
      <c r="R72" s="34">
        <v>0</v>
      </c>
    </row>
    <row r="73" spans="1:18">
      <c r="A73" s="84"/>
      <c r="B73" s="11" t="s">
        <v>146</v>
      </c>
      <c r="C73" s="13">
        <f>SUM(C71:C72)</f>
        <v>566</v>
      </c>
      <c r="D73" s="13">
        <f>SUM(D71:D72)</f>
        <v>166</v>
      </c>
      <c r="E73" s="13">
        <f>SUM(E71:E72)</f>
        <v>257</v>
      </c>
      <c r="F73" s="13">
        <f>SUM(F71:F72)</f>
        <v>859</v>
      </c>
      <c r="G73" s="13">
        <f>SUM(G71:G72)</f>
        <v>5664</v>
      </c>
      <c r="H73" s="13">
        <f>SUM(D73:G73)</f>
        <v>6946</v>
      </c>
      <c r="I73" s="45">
        <f t="shared" si="8"/>
        <v>166</v>
      </c>
      <c r="J73" s="45">
        <f t="shared" ref="J73" si="11">E73*2</f>
        <v>514</v>
      </c>
      <c r="K73" s="45">
        <f t="shared" ref="K73" si="12">F73*3</f>
        <v>2577</v>
      </c>
      <c r="L73" s="45">
        <f t="shared" ref="L73" si="13">G73*4</f>
        <v>22656</v>
      </c>
      <c r="M73" s="46">
        <f t="shared" ref="M73" si="14">SUM(I73:L73)</f>
        <v>25913</v>
      </c>
      <c r="N73" s="47">
        <f t="shared" ref="N73" si="15">M73/H73</f>
        <v>3.730636337460409</v>
      </c>
      <c r="O73" s="86"/>
      <c r="P73" s="40">
        <f>SUM(P71:P72)</f>
        <v>47</v>
      </c>
      <c r="Q73" s="40">
        <f>SUM(Q71:Q72)</f>
        <v>50</v>
      </c>
      <c r="R73" s="40">
        <f>SUM(R71:R72)</f>
        <v>0</v>
      </c>
    </row>
    <row r="74" spans="1:18">
      <c r="A74" s="59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1"/>
    </row>
    <row r="75" spans="1:18" ht="19.5" customHeight="1">
      <c r="A75" s="83" t="s">
        <v>37</v>
      </c>
      <c r="B75" s="3" t="s">
        <v>38</v>
      </c>
      <c r="C75" s="31">
        <v>697</v>
      </c>
      <c r="D75" s="31">
        <v>97</v>
      </c>
      <c r="E75" s="31">
        <v>71</v>
      </c>
      <c r="F75" s="31">
        <v>185</v>
      </c>
      <c r="G75" s="31">
        <v>2550</v>
      </c>
      <c r="H75" s="14">
        <f>SUM(D75:G75)</f>
        <v>2903</v>
      </c>
      <c r="I75" s="31">
        <f t="shared" si="8"/>
        <v>97</v>
      </c>
      <c r="J75" s="31">
        <f t="shared" ref="J75:J77" si="16">E75*2</f>
        <v>142</v>
      </c>
      <c r="K75" s="31">
        <f t="shared" ref="K75:K77" si="17">F75*3</f>
        <v>555</v>
      </c>
      <c r="L75" s="31">
        <f t="shared" ref="L75:L77" si="18">G75*4</f>
        <v>10200</v>
      </c>
      <c r="M75" s="33">
        <f t="shared" ref="M75:M77" si="19">SUM(I75:L75)</f>
        <v>10994</v>
      </c>
      <c r="N75" s="24">
        <f t="shared" ref="N75:N77" si="20">M75/H75</f>
        <v>3.787116775749225</v>
      </c>
      <c r="O75" s="86">
        <f>SQRT((((1-N77)^2)*D77+((2-N77)^2)*E77+((3-N77)^2)*F77+((4-N77)^2)*G77)/H77)</f>
        <v>0.85350474119242392</v>
      </c>
      <c r="P75" s="34">
        <v>12</v>
      </c>
      <c r="Q75" s="35">
        <v>11</v>
      </c>
      <c r="R75" s="34">
        <v>0</v>
      </c>
    </row>
    <row r="76" spans="1:18" ht="18" customHeight="1">
      <c r="A76" s="83"/>
      <c r="B76" s="3" t="s">
        <v>39</v>
      </c>
      <c r="C76" s="31">
        <v>216</v>
      </c>
      <c r="D76" s="31">
        <v>204</v>
      </c>
      <c r="E76" s="31">
        <v>112</v>
      </c>
      <c r="F76" s="31">
        <v>183</v>
      </c>
      <c r="G76" s="31">
        <v>989</v>
      </c>
      <c r="H76" s="14">
        <f>SUM(D76:G76)</f>
        <v>1488</v>
      </c>
      <c r="I76" s="31">
        <f t="shared" si="8"/>
        <v>204</v>
      </c>
      <c r="J76" s="31">
        <f t="shared" si="16"/>
        <v>224</v>
      </c>
      <c r="K76" s="31">
        <f t="shared" si="17"/>
        <v>549</v>
      </c>
      <c r="L76" s="31">
        <f t="shared" si="18"/>
        <v>3956</v>
      </c>
      <c r="M76" s="33">
        <f t="shared" si="19"/>
        <v>4933</v>
      </c>
      <c r="N76" s="24">
        <f t="shared" si="20"/>
        <v>3.315188172043011</v>
      </c>
      <c r="O76" s="86"/>
      <c r="P76" s="34">
        <v>2</v>
      </c>
      <c r="Q76" s="35">
        <v>21</v>
      </c>
      <c r="R76" s="34">
        <v>0</v>
      </c>
    </row>
    <row r="77" spans="1:18">
      <c r="A77" s="83"/>
      <c r="B77" s="11" t="s">
        <v>146</v>
      </c>
      <c r="C77" s="13">
        <f>SUM(C75:C76)</f>
        <v>913</v>
      </c>
      <c r="D77" s="13">
        <f>SUM(D75:D76)</f>
        <v>301</v>
      </c>
      <c r="E77" s="13">
        <f>SUM(E75:E76)</f>
        <v>183</v>
      </c>
      <c r="F77" s="13">
        <f>SUM(F75:F76)</f>
        <v>368</v>
      </c>
      <c r="G77" s="13">
        <f>SUM(G75:G76)</f>
        <v>3539</v>
      </c>
      <c r="H77" s="13">
        <f>SUM(D77:G77)</f>
        <v>4391</v>
      </c>
      <c r="I77" s="45">
        <f t="shared" si="8"/>
        <v>301</v>
      </c>
      <c r="J77" s="45">
        <f t="shared" si="16"/>
        <v>366</v>
      </c>
      <c r="K77" s="45">
        <f t="shared" si="17"/>
        <v>1104</v>
      </c>
      <c r="L77" s="45">
        <f t="shared" si="18"/>
        <v>14156</v>
      </c>
      <c r="M77" s="46">
        <f t="shared" si="19"/>
        <v>15927</v>
      </c>
      <c r="N77" s="47">
        <f t="shared" si="20"/>
        <v>3.6271919836028239</v>
      </c>
      <c r="O77" s="86"/>
      <c r="P77" s="40">
        <f>SUM(P75:P76)</f>
        <v>14</v>
      </c>
      <c r="Q77" s="40">
        <f>SUM(Q75:Q76)</f>
        <v>32</v>
      </c>
      <c r="R77" s="40">
        <f>SUM(R75:R76)</f>
        <v>0</v>
      </c>
    </row>
    <row r="78" spans="1:18">
      <c r="A78" s="59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1"/>
    </row>
    <row r="79" spans="1:18" ht="17.25" customHeight="1">
      <c r="A79" s="83" t="s">
        <v>158</v>
      </c>
      <c r="B79" s="4" t="s">
        <v>45</v>
      </c>
      <c r="C79" s="31">
        <v>474</v>
      </c>
      <c r="D79" s="31">
        <v>110</v>
      </c>
      <c r="E79" s="31">
        <v>226</v>
      </c>
      <c r="F79" s="31">
        <v>761</v>
      </c>
      <c r="G79" s="31">
        <v>4525</v>
      </c>
      <c r="H79" s="14">
        <f>SUM(D79:G79)</f>
        <v>5622</v>
      </c>
      <c r="I79" s="31">
        <f t="shared" si="8"/>
        <v>110</v>
      </c>
      <c r="J79" s="31">
        <f t="shared" ref="J79:J80" si="21">E79*2</f>
        <v>452</v>
      </c>
      <c r="K79" s="31">
        <f t="shared" ref="K79:K80" si="22">F79*3</f>
        <v>2283</v>
      </c>
      <c r="L79" s="31">
        <f t="shared" ref="L79:L80" si="23">G79*4</f>
        <v>18100</v>
      </c>
      <c r="M79" s="33">
        <f t="shared" ref="M79:M80" si="24">SUM(I79:L79)</f>
        <v>20945</v>
      </c>
      <c r="N79" s="24">
        <f t="shared" ref="N79:N80" si="25">M79/H79</f>
        <v>3.7255425115617218</v>
      </c>
      <c r="O79" s="86">
        <f>SQRT((((1-N80)^2)*D80+((2-N80)^2)*E80+((3-N80)^2)*F80+((4-N80)^2)*G80)/H80)</f>
        <v>0.63001980500846622</v>
      </c>
      <c r="P79" s="34">
        <v>40</v>
      </c>
      <c r="Q79" s="35">
        <v>14</v>
      </c>
      <c r="R79" s="34">
        <v>6</v>
      </c>
    </row>
    <row r="80" spans="1:18" ht="15" customHeight="1">
      <c r="A80" s="83"/>
      <c r="B80" s="11" t="s">
        <v>146</v>
      </c>
      <c r="C80" s="13">
        <f>SUM(C79)</f>
        <v>474</v>
      </c>
      <c r="D80" s="13">
        <f>SUM(D79)</f>
        <v>110</v>
      </c>
      <c r="E80" s="13">
        <f>SUM(E79)</f>
        <v>226</v>
      </c>
      <c r="F80" s="13">
        <f>SUM(F79)</f>
        <v>761</v>
      </c>
      <c r="G80" s="13">
        <f>SUM(G79)</f>
        <v>4525</v>
      </c>
      <c r="H80" s="13">
        <f>SUM(D80:G80)</f>
        <v>5622</v>
      </c>
      <c r="I80" s="45">
        <f t="shared" si="8"/>
        <v>110</v>
      </c>
      <c r="J80" s="45">
        <f t="shared" si="21"/>
        <v>452</v>
      </c>
      <c r="K80" s="45">
        <f t="shared" si="22"/>
        <v>2283</v>
      </c>
      <c r="L80" s="45">
        <f t="shared" si="23"/>
        <v>18100</v>
      </c>
      <c r="M80" s="46">
        <f t="shared" si="24"/>
        <v>20945</v>
      </c>
      <c r="N80" s="47">
        <f t="shared" si="25"/>
        <v>3.7255425115617218</v>
      </c>
      <c r="O80" s="86"/>
      <c r="P80" s="40">
        <f>SUM(P79)</f>
        <v>40</v>
      </c>
      <c r="Q80" s="40">
        <f>SUM(Q79)</f>
        <v>14</v>
      </c>
      <c r="R80" s="40">
        <f>SUM(R79)</f>
        <v>6</v>
      </c>
    </row>
    <row r="81" spans="1:18">
      <c r="A81" s="101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3"/>
    </row>
    <row r="82" spans="1:18" ht="15" customHeight="1">
      <c r="A82" s="83" t="s">
        <v>40</v>
      </c>
      <c r="B82" s="15" t="s">
        <v>41</v>
      </c>
      <c r="C82" s="31">
        <v>179</v>
      </c>
      <c r="D82" s="31">
        <v>18</v>
      </c>
      <c r="E82" s="31">
        <v>57</v>
      </c>
      <c r="F82" s="31">
        <v>170</v>
      </c>
      <c r="G82" s="31">
        <v>1028</v>
      </c>
      <c r="H82" s="14">
        <f>SUM(D82:G82)</f>
        <v>1273</v>
      </c>
      <c r="I82" s="31">
        <f t="shared" si="8"/>
        <v>18</v>
      </c>
      <c r="J82" s="31">
        <f t="shared" ref="J82:J86" si="26">E82*2</f>
        <v>114</v>
      </c>
      <c r="K82" s="31">
        <f t="shared" ref="K82:K86" si="27">F82*3</f>
        <v>510</v>
      </c>
      <c r="L82" s="31">
        <f t="shared" ref="L82:L86" si="28">G82*4</f>
        <v>4112</v>
      </c>
      <c r="M82" s="33">
        <f t="shared" ref="M82:M86" si="29">SUM(I82:L82)</f>
        <v>4754</v>
      </c>
      <c r="N82" s="24">
        <f t="shared" ref="N82:N86" si="30">M82/H82</f>
        <v>3.7344854673998431</v>
      </c>
      <c r="O82" s="86">
        <f>SQRT((((1-N86)^2)*D86+((2-N86)^2)*E86+((3-N86)^2)*F86+((4-N86)^2)*G86)/H86)</f>
        <v>0.80861154072367492</v>
      </c>
      <c r="P82" s="34">
        <v>9</v>
      </c>
      <c r="Q82" s="35">
        <v>5</v>
      </c>
      <c r="R82" s="34">
        <v>1</v>
      </c>
    </row>
    <row r="83" spans="1:18" ht="15" customHeight="1">
      <c r="A83" s="83"/>
      <c r="B83" s="3" t="s">
        <v>42</v>
      </c>
      <c r="C83" s="31">
        <v>1039</v>
      </c>
      <c r="D83" s="31">
        <v>460</v>
      </c>
      <c r="E83" s="31">
        <v>549</v>
      </c>
      <c r="F83" s="31">
        <v>1297</v>
      </c>
      <c r="G83" s="31">
        <v>5223</v>
      </c>
      <c r="H83" s="14">
        <f>SUM(D83:G83)</f>
        <v>7529</v>
      </c>
      <c r="I83" s="31">
        <f t="shared" ref="I83:I86" si="31">D83*1</f>
        <v>460</v>
      </c>
      <c r="J83" s="31">
        <f t="shared" si="26"/>
        <v>1098</v>
      </c>
      <c r="K83" s="31">
        <f t="shared" si="27"/>
        <v>3891</v>
      </c>
      <c r="L83" s="31">
        <f t="shared" si="28"/>
        <v>20892</v>
      </c>
      <c r="M83" s="33">
        <f t="shared" si="29"/>
        <v>26341</v>
      </c>
      <c r="N83" s="24">
        <f t="shared" si="30"/>
        <v>3.4986053924824012</v>
      </c>
      <c r="O83" s="86"/>
      <c r="P83" s="34">
        <v>61</v>
      </c>
      <c r="Q83" s="35">
        <v>100</v>
      </c>
      <c r="R83" s="34">
        <v>2</v>
      </c>
    </row>
    <row r="84" spans="1:18" ht="15" customHeight="1">
      <c r="A84" s="83"/>
      <c r="B84" s="3" t="s">
        <v>43</v>
      </c>
      <c r="C84" s="31">
        <v>516</v>
      </c>
      <c r="D84" s="31">
        <v>132</v>
      </c>
      <c r="E84" s="31">
        <v>115</v>
      </c>
      <c r="F84" s="31">
        <v>366</v>
      </c>
      <c r="G84" s="31">
        <v>2075</v>
      </c>
      <c r="H84" s="14">
        <f>SUM(D84:G84)</f>
        <v>2688</v>
      </c>
      <c r="I84" s="31">
        <f t="shared" si="31"/>
        <v>132</v>
      </c>
      <c r="J84" s="31">
        <f t="shared" si="26"/>
        <v>230</v>
      </c>
      <c r="K84" s="31">
        <f t="shared" si="27"/>
        <v>1098</v>
      </c>
      <c r="L84" s="31">
        <f t="shared" si="28"/>
        <v>8300</v>
      </c>
      <c r="M84" s="33">
        <f t="shared" si="29"/>
        <v>9760</v>
      </c>
      <c r="N84" s="24">
        <f t="shared" si="30"/>
        <v>3.6309523809523809</v>
      </c>
      <c r="O84" s="86"/>
      <c r="P84" s="34">
        <v>19</v>
      </c>
      <c r="Q84" s="35">
        <v>13</v>
      </c>
      <c r="R84" s="34">
        <v>5</v>
      </c>
    </row>
    <row r="85" spans="1:18" ht="15" customHeight="1">
      <c r="A85" s="83"/>
      <c r="B85" s="3" t="s">
        <v>44</v>
      </c>
      <c r="C85" s="31">
        <v>436</v>
      </c>
      <c r="D85" s="31">
        <v>115</v>
      </c>
      <c r="E85" s="31">
        <v>153</v>
      </c>
      <c r="F85" s="31">
        <v>434</v>
      </c>
      <c r="G85" s="31">
        <v>2654</v>
      </c>
      <c r="H85" s="14">
        <f>SUM(D85:G85)</f>
        <v>3356</v>
      </c>
      <c r="I85" s="31">
        <f t="shared" si="31"/>
        <v>115</v>
      </c>
      <c r="J85" s="31">
        <f t="shared" si="26"/>
        <v>306</v>
      </c>
      <c r="K85" s="31">
        <f t="shared" si="27"/>
        <v>1302</v>
      </c>
      <c r="L85" s="31">
        <f t="shared" si="28"/>
        <v>10616</v>
      </c>
      <c r="M85" s="33">
        <f t="shared" si="29"/>
        <v>12339</v>
      </c>
      <c r="N85" s="24">
        <f t="shared" si="30"/>
        <v>3.6766984505363527</v>
      </c>
      <c r="O85" s="86"/>
      <c r="P85" s="34">
        <v>16</v>
      </c>
      <c r="Q85" s="35">
        <v>8</v>
      </c>
      <c r="R85" s="34">
        <v>2</v>
      </c>
    </row>
    <row r="86" spans="1:18">
      <c r="A86" s="83"/>
      <c r="B86" s="11" t="s">
        <v>146</v>
      </c>
      <c r="C86" s="13">
        <f>SUM(C82:C85)</f>
        <v>2170</v>
      </c>
      <c r="D86" s="13">
        <f>SUM(D82:D85)</f>
        <v>725</v>
      </c>
      <c r="E86" s="13">
        <f>SUM(E82:E85)</f>
        <v>874</v>
      </c>
      <c r="F86" s="13">
        <f>SUM(F82:F85)</f>
        <v>2267</v>
      </c>
      <c r="G86" s="13">
        <f>SUM(G82:G85)</f>
        <v>10980</v>
      </c>
      <c r="H86" s="13">
        <f>SUM(D86:G86)</f>
        <v>14846</v>
      </c>
      <c r="I86" s="45">
        <f t="shared" si="31"/>
        <v>725</v>
      </c>
      <c r="J86" s="45">
        <f t="shared" si="26"/>
        <v>1748</v>
      </c>
      <c r="K86" s="45">
        <f t="shared" si="27"/>
        <v>6801</v>
      </c>
      <c r="L86" s="45">
        <f t="shared" si="28"/>
        <v>43920</v>
      </c>
      <c r="M86" s="46">
        <f t="shared" si="29"/>
        <v>53194</v>
      </c>
      <c r="N86" s="47">
        <f t="shared" si="30"/>
        <v>3.5830526741209754</v>
      </c>
      <c r="O86" s="86"/>
      <c r="P86" s="40">
        <f>SUM(P82:P85)</f>
        <v>105</v>
      </c>
      <c r="Q86" s="40">
        <f>SUM(Q82:Q85)</f>
        <v>126</v>
      </c>
      <c r="R86" s="40">
        <f>SUM(R82:R85)</f>
        <v>10</v>
      </c>
    </row>
    <row r="87" spans="1:18">
      <c r="A87" s="59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1"/>
    </row>
    <row r="88" spans="1:18" ht="15" customHeight="1">
      <c r="A88" s="84" t="s">
        <v>46</v>
      </c>
      <c r="B88" s="3" t="s">
        <v>47</v>
      </c>
      <c r="C88" s="31">
        <v>379</v>
      </c>
      <c r="D88" s="31">
        <v>136</v>
      </c>
      <c r="E88" s="31">
        <v>173</v>
      </c>
      <c r="F88" s="31">
        <v>584</v>
      </c>
      <c r="G88" s="31">
        <v>3708</v>
      </c>
      <c r="H88" s="14">
        <f>SUM(D88:G88)</f>
        <v>4601</v>
      </c>
      <c r="I88" s="31">
        <f t="shared" ref="I88:I91" si="32">D88*1</f>
        <v>136</v>
      </c>
      <c r="J88" s="31">
        <f t="shared" ref="J88:J91" si="33">E88*2</f>
        <v>346</v>
      </c>
      <c r="K88" s="31">
        <f t="shared" ref="K88:K91" si="34">F88*3</f>
        <v>1752</v>
      </c>
      <c r="L88" s="31">
        <f t="shared" ref="L88:L91" si="35">G88*4</f>
        <v>14832</v>
      </c>
      <c r="M88" s="33">
        <f t="shared" ref="M88:M91" si="36">SUM(I88:L88)</f>
        <v>17066</v>
      </c>
      <c r="N88" s="24">
        <f t="shared" ref="N88:N91" si="37">M88/H88</f>
        <v>3.7091936535535752</v>
      </c>
      <c r="O88" s="86">
        <f>SQRT((((1-N91)^2)*D91+((2-N91)^2)*E91+((3-N91)^2)*F91+((4-N91)^2)*G91)/H91)</f>
        <v>0.73167425876154779</v>
      </c>
      <c r="P88" s="34">
        <v>31</v>
      </c>
      <c r="Q88" s="35">
        <v>36</v>
      </c>
      <c r="R88" s="34">
        <v>1</v>
      </c>
    </row>
    <row r="89" spans="1:18" ht="15" customHeight="1">
      <c r="A89" s="84"/>
      <c r="B89" s="3" t="s">
        <v>48</v>
      </c>
      <c r="C89" s="31">
        <v>3117</v>
      </c>
      <c r="D89" s="31">
        <v>318</v>
      </c>
      <c r="E89" s="31">
        <v>438</v>
      </c>
      <c r="F89" s="31">
        <v>1150</v>
      </c>
      <c r="G89" s="31">
        <v>6881</v>
      </c>
      <c r="H89" s="14">
        <f>SUM(D89:G89)</f>
        <v>8787</v>
      </c>
      <c r="I89" s="31">
        <f t="shared" si="32"/>
        <v>318</v>
      </c>
      <c r="J89" s="31">
        <f t="shared" si="33"/>
        <v>876</v>
      </c>
      <c r="K89" s="31">
        <f t="shared" si="34"/>
        <v>3450</v>
      </c>
      <c r="L89" s="31">
        <f t="shared" si="35"/>
        <v>27524</v>
      </c>
      <c r="M89" s="33">
        <f t="shared" si="36"/>
        <v>32168</v>
      </c>
      <c r="N89" s="24">
        <f t="shared" si="37"/>
        <v>3.6608626379879365</v>
      </c>
      <c r="O89" s="86"/>
      <c r="P89" s="34">
        <v>39</v>
      </c>
      <c r="Q89" s="35">
        <v>75</v>
      </c>
      <c r="R89" s="34">
        <v>5</v>
      </c>
    </row>
    <row r="90" spans="1:18" ht="15" customHeight="1">
      <c r="A90" s="84"/>
      <c r="B90" s="3" t="s">
        <v>49</v>
      </c>
      <c r="C90" s="31">
        <v>1608</v>
      </c>
      <c r="D90" s="31">
        <v>319</v>
      </c>
      <c r="E90" s="31">
        <v>530</v>
      </c>
      <c r="F90" s="31">
        <v>1409</v>
      </c>
      <c r="G90" s="31">
        <v>6742</v>
      </c>
      <c r="H90" s="14">
        <f>SUM(D90:G90)</f>
        <v>9000</v>
      </c>
      <c r="I90" s="31">
        <f t="shared" si="32"/>
        <v>319</v>
      </c>
      <c r="J90" s="31">
        <f t="shared" si="33"/>
        <v>1060</v>
      </c>
      <c r="K90" s="31">
        <f t="shared" si="34"/>
        <v>4227</v>
      </c>
      <c r="L90" s="31">
        <f t="shared" si="35"/>
        <v>26968</v>
      </c>
      <c r="M90" s="33">
        <f t="shared" si="36"/>
        <v>32574</v>
      </c>
      <c r="N90" s="24">
        <f t="shared" si="37"/>
        <v>3.6193333333333335</v>
      </c>
      <c r="O90" s="86"/>
      <c r="P90" s="34">
        <v>53</v>
      </c>
      <c r="Q90" s="35">
        <v>72</v>
      </c>
      <c r="R90" s="34">
        <v>15</v>
      </c>
    </row>
    <row r="91" spans="1:18">
      <c r="A91" s="84"/>
      <c r="B91" s="11" t="s">
        <v>146</v>
      </c>
      <c r="C91" s="13">
        <f>SUM(C88:C90)</f>
        <v>5104</v>
      </c>
      <c r="D91" s="13">
        <f>SUM(D88:D90)</f>
        <v>773</v>
      </c>
      <c r="E91" s="13">
        <f>SUM(E88:E90)</f>
        <v>1141</v>
      </c>
      <c r="F91" s="13">
        <f>SUM(F88:F90)</f>
        <v>3143</v>
      </c>
      <c r="G91" s="13">
        <f>SUM(G88:G90)</f>
        <v>17331</v>
      </c>
      <c r="H91" s="13">
        <f>SUM(D91:G91)</f>
        <v>22388</v>
      </c>
      <c r="I91" s="45">
        <f t="shared" si="32"/>
        <v>773</v>
      </c>
      <c r="J91" s="45">
        <f t="shared" si="33"/>
        <v>2282</v>
      </c>
      <c r="K91" s="45">
        <f t="shared" si="34"/>
        <v>9429</v>
      </c>
      <c r="L91" s="45">
        <f t="shared" si="35"/>
        <v>69324</v>
      </c>
      <c r="M91" s="46">
        <f t="shared" si="36"/>
        <v>81808</v>
      </c>
      <c r="N91" s="47">
        <f t="shared" si="37"/>
        <v>3.6541004109344293</v>
      </c>
      <c r="O91" s="86"/>
      <c r="P91" s="40">
        <f>SUM(P88:P90)</f>
        <v>123</v>
      </c>
      <c r="Q91" s="40">
        <f>SUM(Q88:Q90)</f>
        <v>183</v>
      </c>
      <c r="R91" s="40">
        <f>SUM(R88:R90)</f>
        <v>21</v>
      </c>
    </row>
    <row r="92" spans="1:18">
      <c r="A92" s="59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1"/>
    </row>
    <row r="93" spans="1:18" ht="15" customHeight="1">
      <c r="A93" s="83" t="s">
        <v>50</v>
      </c>
      <c r="B93" s="3" t="s">
        <v>51</v>
      </c>
      <c r="C93" s="31">
        <v>297</v>
      </c>
      <c r="D93" s="31">
        <v>133</v>
      </c>
      <c r="E93" s="31">
        <v>228</v>
      </c>
      <c r="F93" s="31">
        <v>511</v>
      </c>
      <c r="G93" s="31">
        <v>1795</v>
      </c>
      <c r="H93" s="18">
        <f t="shared" ref="H93:H98" si="38">SUM(D93:G93)</f>
        <v>2667</v>
      </c>
      <c r="I93" s="31">
        <f t="shared" ref="I93:I98" si="39">D93*1</f>
        <v>133</v>
      </c>
      <c r="J93" s="31">
        <f t="shared" ref="J93:J98" si="40">E93*2</f>
        <v>456</v>
      </c>
      <c r="K93" s="31">
        <f t="shared" ref="K93:K98" si="41">F93*3</f>
        <v>1533</v>
      </c>
      <c r="L93" s="31">
        <f t="shared" ref="L93:L98" si="42">G93*4</f>
        <v>7180</v>
      </c>
      <c r="M93" s="33">
        <f t="shared" ref="M93:M98" si="43">SUM(I93:L93)</f>
        <v>9302</v>
      </c>
      <c r="N93" s="24">
        <f t="shared" ref="N93:N98" si="44">M93/H93</f>
        <v>3.4878140232470942</v>
      </c>
      <c r="O93" s="86">
        <f>SQRT((((1-N98)^2)*D98+((2-N98)^2)*E98+((3-N98)^2)*F98+((4-N98)^2)*G98)/H98)</f>
        <v>0.78791415269016563</v>
      </c>
      <c r="P93" s="34">
        <v>8</v>
      </c>
      <c r="Q93" s="35">
        <v>8</v>
      </c>
      <c r="R93" s="34">
        <v>0</v>
      </c>
    </row>
    <row r="94" spans="1:18" ht="15" customHeight="1">
      <c r="A94" s="83"/>
      <c r="B94" s="3" t="s">
        <v>54</v>
      </c>
      <c r="C94" s="31">
        <v>295</v>
      </c>
      <c r="D94" s="31">
        <v>247</v>
      </c>
      <c r="E94" s="31">
        <v>463</v>
      </c>
      <c r="F94" s="31">
        <v>1532</v>
      </c>
      <c r="G94" s="31">
        <v>8407</v>
      </c>
      <c r="H94" s="18">
        <f t="shared" si="38"/>
        <v>10649</v>
      </c>
      <c r="I94" s="31">
        <f t="shared" si="39"/>
        <v>247</v>
      </c>
      <c r="J94" s="31">
        <f t="shared" si="40"/>
        <v>926</v>
      </c>
      <c r="K94" s="31">
        <f t="shared" si="41"/>
        <v>4596</v>
      </c>
      <c r="L94" s="31">
        <f t="shared" si="42"/>
        <v>33628</v>
      </c>
      <c r="M94" s="33">
        <f t="shared" si="43"/>
        <v>39397</v>
      </c>
      <c r="N94" s="24">
        <f t="shared" si="44"/>
        <v>3.6995962062165462</v>
      </c>
      <c r="O94" s="86"/>
      <c r="P94" s="34">
        <v>100</v>
      </c>
      <c r="Q94" s="35">
        <v>41</v>
      </c>
      <c r="R94" s="34">
        <v>0</v>
      </c>
    </row>
    <row r="95" spans="1:18" ht="15" customHeight="1">
      <c r="A95" s="83"/>
      <c r="B95" s="3" t="s">
        <v>52</v>
      </c>
      <c r="C95" s="31">
        <v>254</v>
      </c>
      <c r="D95" s="31">
        <v>529</v>
      </c>
      <c r="E95" s="31">
        <v>519</v>
      </c>
      <c r="F95" s="31">
        <v>903</v>
      </c>
      <c r="G95" s="31">
        <v>3843</v>
      </c>
      <c r="H95" s="18">
        <f t="shared" si="38"/>
        <v>5794</v>
      </c>
      <c r="I95" s="31">
        <f t="shared" si="39"/>
        <v>529</v>
      </c>
      <c r="J95" s="31">
        <f t="shared" si="40"/>
        <v>1038</v>
      </c>
      <c r="K95" s="31">
        <f t="shared" si="41"/>
        <v>2709</v>
      </c>
      <c r="L95" s="31">
        <f t="shared" si="42"/>
        <v>15372</v>
      </c>
      <c r="M95" s="33">
        <f t="shared" si="43"/>
        <v>19648</v>
      </c>
      <c r="N95" s="24">
        <f t="shared" si="44"/>
        <v>3.3910942354159475</v>
      </c>
      <c r="O95" s="86"/>
      <c r="P95" s="34">
        <v>48</v>
      </c>
      <c r="Q95" s="35">
        <v>32</v>
      </c>
      <c r="R95" s="34">
        <v>2</v>
      </c>
    </row>
    <row r="96" spans="1:18" ht="17.25" customHeight="1">
      <c r="A96" s="83"/>
      <c r="B96" s="3" t="s">
        <v>53</v>
      </c>
      <c r="C96" s="31">
        <v>366</v>
      </c>
      <c r="D96" s="31">
        <v>125</v>
      </c>
      <c r="E96" s="31">
        <v>244</v>
      </c>
      <c r="F96" s="31">
        <v>627</v>
      </c>
      <c r="G96" s="31">
        <v>3282</v>
      </c>
      <c r="H96" s="18">
        <f t="shared" si="38"/>
        <v>4278</v>
      </c>
      <c r="I96" s="31">
        <f t="shared" si="39"/>
        <v>125</v>
      </c>
      <c r="J96" s="31">
        <f t="shared" si="40"/>
        <v>488</v>
      </c>
      <c r="K96" s="31">
        <f t="shared" si="41"/>
        <v>1881</v>
      </c>
      <c r="L96" s="31">
        <f t="shared" si="42"/>
        <v>13128</v>
      </c>
      <c r="M96" s="33">
        <f t="shared" si="43"/>
        <v>15622</v>
      </c>
      <c r="N96" s="24">
        <f t="shared" si="44"/>
        <v>3.6517064048620851</v>
      </c>
      <c r="O96" s="86"/>
      <c r="P96" s="34">
        <v>40</v>
      </c>
      <c r="Q96" s="35">
        <v>13</v>
      </c>
      <c r="R96" s="34">
        <v>11</v>
      </c>
    </row>
    <row r="97" spans="1:18" ht="15" customHeight="1">
      <c r="A97" s="83"/>
      <c r="B97" s="3" t="s">
        <v>55</v>
      </c>
      <c r="C97" s="31">
        <v>198</v>
      </c>
      <c r="D97" s="31">
        <v>105</v>
      </c>
      <c r="E97" s="31">
        <v>154</v>
      </c>
      <c r="F97" s="31">
        <v>498</v>
      </c>
      <c r="G97" s="31">
        <v>2309</v>
      </c>
      <c r="H97" s="18">
        <f t="shared" si="38"/>
        <v>3066</v>
      </c>
      <c r="I97" s="31">
        <f t="shared" si="39"/>
        <v>105</v>
      </c>
      <c r="J97" s="31">
        <f t="shared" si="40"/>
        <v>308</v>
      </c>
      <c r="K97" s="31">
        <f t="shared" si="41"/>
        <v>1494</v>
      </c>
      <c r="L97" s="31">
        <f t="shared" si="42"/>
        <v>9236</v>
      </c>
      <c r="M97" s="33">
        <f t="shared" si="43"/>
        <v>11143</v>
      </c>
      <c r="N97" s="24">
        <f t="shared" si="44"/>
        <v>3.6343770384866274</v>
      </c>
      <c r="O97" s="86"/>
      <c r="P97" s="34">
        <v>31</v>
      </c>
      <c r="Q97" s="35">
        <v>12</v>
      </c>
      <c r="R97" s="34">
        <v>3</v>
      </c>
    </row>
    <row r="98" spans="1:18">
      <c r="A98" s="83"/>
      <c r="B98" s="11" t="s">
        <v>146</v>
      </c>
      <c r="C98" s="13">
        <f>SUM(C93:C97)</f>
        <v>1410</v>
      </c>
      <c r="D98" s="13">
        <f>SUM(D93:D97)</f>
        <v>1139</v>
      </c>
      <c r="E98" s="13">
        <f>SUM(E93:E97)</f>
        <v>1608</v>
      </c>
      <c r="F98" s="13">
        <f>SUM(F93:F97)</f>
        <v>4071</v>
      </c>
      <c r="G98" s="13">
        <f>SUM(G93:G97)</f>
        <v>19636</v>
      </c>
      <c r="H98" s="13">
        <f t="shared" si="38"/>
        <v>26454</v>
      </c>
      <c r="I98" s="45">
        <f t="shared" si="39"/>
        <v>1139</v>
      </c>
      <c r="J98" s="45">
        <f t="shared" si="40"/>
        <v>3216</v>
      </c>
      <c r="K98" s="45">
        <f t="shared" si="41"/>
        <v>12213</v>
      </c>
      <c r="L98" s="45">
        <f t="shared" si="42"/>
        <v>78544</v>
      </c>
      <c r="M98" s="46">
        <f t="shared" si="43"/>
        <v>95112</v>
      </c>
      <c r="N98" s="47">
        <f t="shared" si="44"/>
        <v>3.5953731004762983</v>
      </c>
      <c r="O98" s="86"/>
      <c r="P98" s="40">
        <f>SUM(P93:P97)</f>
        <v>227</v>
      </c>
      <c r="Q98" s="40">
        <f>SUM(Q93:Q97)</f>
        <v>106</v>
      </c>
      <c r="R98" s="40">
        <f>SUM(R93:R97)</f>
        <v>16</v>
      </c>
    </row>
    <row r="99" spans="1:18">
      <c r="A99" s="59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</row>
    <row r="100" spans="1:18" ht="15" customHeight="1">
      <c r="A100" s="84" t="s">
        <v>166</v>
      </c>
      <c r="B100" s="3" t="s">
        <v>56</v>
      </c>
      <c r="C100" s="31">
        <v>525</v>
      </c>
      <c r="D100" s="31">
        <v>344</v>
      </c>
      <c r="E100" s="31">
        <v>331</v>
      </c>
      <c r="F100" s="31">
        <v>576</v>
      </c>
      <c r="G100" s="31">
        <v>1632</v>
      </c>
      <c r="H100" s="14">
        <f t="shared" ref="H100:H105" si="45">SUM(D100:G100)</f>
        <v>2883</v>
      </c>
      <c r="I100" s="31">
        <f t="shared" ref="I100:I105" si="46">D100*1</f>
        <v>344</v>
      </c>
      <c r="J100" s="31">
        <f t="shared" ref="J100:J105" si="47">E100*2</f>
        <v>662</v>
      </c>
      <c r="K100" s="31">
        <f t="shared" ref="K100:K105" si="48">F100*3</f>
        <v>1728</v>
      </c>
      <c r="L100" s="31">
        <f t="shared" ref="L100:L105" si="49">G100*4</f>
        <v>6528</v>
      </c>
      <c r="M100" s="33">
        <f t="shared" ref="M100:M105" si="50">SUM(I100:L100)</f>
        <v>9262</v>
      </c>
      <c r="N100" s="24">
        <f t="shared" ref="N100:N105" si="51">M100/H100</f>
        <v>3.2126257370794313</v>
      </c>
      <c r="O100" s="86">
        <f>SQRT((((1-N105)^2)*D105+((2-N105)^2)*E105+((3-N105)^2)*F105+((4-N105)^2)*G105)/H105)</f>
        <v>0.85196117583964426</v>
      </c>
      <c r="P100" s="34">
        <v>12</v>
      </c>
      <c r="Q100" s="35">
        <v>40</v>
      </c>
      <c r="R100" s="34">
        <v>7</v>
      </c>
    </row>
    <row r="101" spans="1:18" ht="15" customHeight="1">
      <c r="A101" s="84"/>
      <c r="B101" s="3" t="s">
        <v>57</v>
      </c>
      <c r="C101" s="31">
        <v>133</v>
      </c>
      <c r="D101" s="31">
        <v>176</v>
      </c>
      <c r="E101" s="31">
        <v>123</v>
      </c>
      <c r="F101" s="31">
        <v>257</v>
      </c>
      <c r="G101" s="31">
        <v>1459</v>
      </c>
      <c r="H101" s="14">
        <f t="shared" si="45"/>
        <v>2015</v>
      </c>
      <c r="I101" s="31">
        <f t="shared" si="46"/>
        <v>176</v>
      </c>
      <c r="J101" s="31">
        <f t="shared" si="47"/>
        <v>246</v>
      </c>
      <c r="K101" s="31">
        <f t="shared" si="48"/>
        <v>771</v>
      </c>
      <c r="L101" s="31">
        <f t="shared" si="49"/>
        <v>5836</v>
      </c>
      <c r="M101" s="33">
        <f t="shared" si="50"/>
        <v>7029</v>
      </c>
      <c r="N101" s="24">
        <f t="shared" si="51"/>
        <v>3.4883374689826301</v>
      </c>
      <c r="O101" s="86"/>
      <c r="P101" s="34">
        <v>14</v>
      </c>
      <c r="Q101" s="35">
        <v>16</v>
      </c>
      <c r="R101" s="34">
        <v>0</v>
      </c>
    </row>
    <row r="102" spans="1:18" ht="15" customHeight="1">
      <c r="A102" s="84"/>
      <c r="B102" s="3" t="s">
        <v>58</v>
      </c>
      <c r="C102" s="31">
        <v>1580</v>
      </c>
      <c r="D102" s="31">
        <v>240</v>
      </c>
      <c r="E102" s="31">
        <v>299</v>
      </c>
      <c r="F102" s="31">
        <v>970</v>
      </c>
      <c r="G102" s="31">
        <v>4831</v>
      </c>
      <c r="H102" s="14">
        <f t="shared" si="45"/>
        <v>6340</v>
      </c>
      <c r="I102" s="31">
        <f t="shared" si="46"/>
        <v>240</v>
      </c>
      <c r="J102" s="31">
        <f t="shared" si="47"/>
        <v>598</v>
      </c>
      <c r="K102" s="31">
        <f t="shared" si="48"/>
        <v>2910</v>
      </c>
      <c r="L102" s="31">
        <f t="shared" si="49"/>
        <v>19324</v>
      </c>
      <c r="M102" s="33">
        <f t="shared" si="50"/>
        <v>23072</v>
      </c>
      <c r="N102" s="24">
        <f t="shared" si="51"/>
        <v>3.6391167192429021</v>
      </c>
      <c r="O102" s="86"/>
      <c r="P102" s="34">
        <v>18</v>
      </c>
      <c r="Q102" s="35">
        <v>39</v>
      </c>
      <c r="R102" s="34">
        <v>5</v>
      </c>
    </row>
    <row r="103" spans="1:18" ht="15" customHeight="1">
      <c r="A103" s="84"/>
      <c r="B103" s="3" t="s">
        <v>59</v>
      </c>
      <c r="C103" s="31">
        <v>227</v>
      </c>
      <c r="D103" s="31">
        <v>122</v>
      </c>
      <c r="E103" s="31">
        <v>168</v>
      </c>
      <c r="F103" s="31">
        <v>489</v>
      </c>
      <c r="G103" s="31">
        <v>2150</v>
      </c>
      <c r="H103" s="14">
        <f t="shared" si="45"/>
        <v>2929</v>
      </c>
      <c r="I103" s="31">
        <f t="shared" si="46"/>
        <v>122</v>
      </c>
      <c r="J103" s="31">
        <f t="shared" si="47"/>
        <v>336</v>
      </c>
      <c r="K103" s="31">
        <f t="shared" si="48"/>
        <v>1467</v>
      </c>
      <c r="L103" s="31">
        <f t="shared" si="49"/>
        <v>8600</v>
      </c>
      <c r="M103" s="33">
        <f t="shared" si="50"/>
        <v>10525</v>
      </c>
      <c r="N103" s="24">
        <f t="shared" si="51"/>
        <v>3.5933765790372139</v>
      </c>
      <c r="O103" s="86"/>
      <c r="P103" s="34">
        <v>0</v>
      </c>
      <c r="Q103" s="35">
        <v>0</v>
      </c>
      <c r="R103" s="34">
        <v>0</v>
      </c>
    </row>
    <row r="104" spans="1:18" ht="15" customHeight="1">
      <c r="A104" s="84"/>
      <c r="B104" s="3" t="s">
        <v>60</v>
      </c>
      <c r="C104" s="31">
        <v>1791</v>
      </c>
      <c r="D104" s="31">
        <v>320</v>
      </c>
      <c r="E104" s="31">
        <v>333</v>
      </c>
      <c r="F104" s="31">
        <v>1021</v>
      </c>
      <c r="G104" s="31">
        <v>4527</v>
      </c>
      <c r="H104" s="14">
        <f t="shared" si="45"/>
        <v>6201</v>
      </c>
      <c r="I104" s="31">
        <f t="shared" si="46"/>
        <v>320</v>
      </c>
      <c r="J104" s="31">
        <f t="shared" si="47"/>
        <v>666</v>
      </c>
      <c r="K104" s="31">
        <f t="shared" si="48"/>
        <v>3063</v>
      </c>
      <c r="L104" s="31">
        <f t="shared" si="49"/>
        <v>18108</v>
      </c>
      <c r="M104" s="33">
        <f t="shared" si="50"/>
        <v>22157</v>
      </c>
      <c r="N104" s="24">
        <f t="shared" si="51"/>
        <v>3.5731333655861959</v>
      </c>
      <c r="O104" s="86"/>
      <c r="P104" s="34">
        <v>35</v>
      </c>
      <c r="Q104" s="35">
        <v>35</v>
      </c>
      <c r="R104" s="34">
        <v>18</v>
      </c>
    </row>
    <row r="105" spans="1:18">
      <c r="A105" s="84"/>
      <c r="B105" s="11" t="s">
        <v>146</v>
      </c>
      <c r="C105" s="13">
        <f>SUM(C100:C104)</f>
        <v>4256</v>
      </c>
      <c r="D105" s="13">
        <f>SUM(D100:D104)</f>
        <v>1202</v>
      </c>
      <c r="E105" s="13">
        <f>SUM(E100:E104)</f>
        <v>1254</v>
      </c>
      <c r="F105" s="13">
        <f>SUM(F100:F104)</f>
        <v>3313</v>
      </c>
      <c r="G105" s="13">
        <f>SUM(G100:G104)</f>
        <v>14599</v>
      </c>
      <c r="H105" s="13">
        <f t="shared" si="45"/>
        <v>20368</v>
      </c>
      <c r="I105" s="45">
        <f t="shared" si="46"/>
        <v>1202</v>
      </c>
      <c r="J105" s="45">
        <f t="shared" si="47"/>
        <v>2508</v>
      </c>
      <c r="K105" s="45">
        <f t="shared" si="48"/>
        <v>9939</v>
      </c>
      <c r="L105" s="45">
        <f t="shared" si="49"/>
        <v>58396</v>
      </c>
      <c r="M105" s="46">
        <f t="shared" si="50"/>
        <v>72045</v>
      </c>
      <c r="N105" s="47">
        <f t="shared" si="51"/>
        <v>3.5371661429693635</v>
      </c>
      <c r="O105" s="86"/>
      <c r="P105" s="40">
        <f>SUM(P100:P104)</f>
        <v>79</v>
      </c>
      <c r="Q105" s="40">
        <f>SUM(Q100:Q104)</f>
        <v>130</v>
      </c>
      <c r="R105" s="40">
        <f>SUM(R100:R104)</f>
        <v>30</v>
      </c>
    </row>
    <row r="106" spans="1:18">
      <c r="A106" s="59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1"/>
    </row>
    <row r="107" spans="1:18" ht="24" customHeight="1">
      <c r="A107" s="83" t="s">
        <v>113</v>
      </c>
      <c r="B107" s="4" t="s">
        <v>114</v>
      </c>
      <c r="C107" s="31">
        <v>83</v>
      </c>
      <c r="D107" s="31">
        <v>145</v>
      </c>
      <c r="E107" s="31">
        <v>212</v>
      </c>
      <c r="F107" s="31">
        <v>384</v>
      </c>
      <c r="G107" s="31">
        <v>2176</v>
      </c>
      <c r="H107" s="14">
        <f>SUM(D107:G107)</f>
        <v>2917</v>
      </c>
      <c r="I107" s="31">
        <f t="shared" ref="I107:I109" si="52">D107*1</f>
        <v>145</v>
      </c>
      <c r="J107" s="31">
        <f t="shared" ref="J107:J109" si="53">E107*2</f>
        <v>424</v>
      </c>
      <c r="K107" s="31">
        <f t="shared" ref="K107:K109" si="54">F107*3</f>
        <v>1152</v>
      </c>
      <c r="L107" s="31">
        <f t="shared" ref="L107:L109" si="55">G107*4</f>
        <v>8704</v>
      </c>
      <c r="M107" s="33">
        <f t="shared" ref="M107:M109" si="56">SUM(I107:L107)</f>
        <v>10425</v>
      </c>
      <c r="N107" s="24">
        <f t="shared" ref="N107:N109" si="57">M107/H107</f>
        <v>3.5738772711690094</v>
      </c>
      <c r="O107" s="86">
        <f>SQRT((((1-N109)^2)*D109+((2-N109)^2)*E109+((3-N109)^2)*F109+((4-N109)^2)*G109)/H109)</f>
        <v>0.85162083252025711</v>
      </c>
      <c r="P107" s="34">
        <v>15</v>
      </c>
      <c r="Q107" s="35">
        <v>8</v>
      </c>
      <c r="R107" s="34">
        <v>1</v>
      </c>
    </row>
    <row r="108" spans="1:18" ht="17.25" customHeight="1">
      <c r="A108" s="83"/>
      <c r="B108" s="4" t="s">
        <v>115</v>
      </c>
      <c r="C108" s="31">
        <v>64</v>
      </c>
      <c r="D108" s="31">
        <v>180</v>
      </c>
      <c r="E108" s="31">
        <v>228</v>
      </c>
      <c r="F108" s="31">
        <v>609</v>
      </c>
      <c r="G108" s="31">
        <v>2015</v>
      </c>
      <c r="H108" s="14">
        <f>SUM(D108:G108)</f>
        <v>3032</v>
      </c>
      <c r="I108" s="31">
        <f t="shared" si="52"/>
        <v>180</v>
      </c>
      <c r="J108" s="31">
        <f t="shared" si="53"/>
        <v>456</v>
      </c>
      <c r="K108" s="31">
        <f t="shared" si="54"/>
        <v>1827</v>
      </c>
      <c r="L108" s="31">
        <f t="shared" si="55"/>
        <v>8060</v>
      </c>
      <c r="M108" s="33">
        <f t="shared" si="56"/>
        <v>10523</v>
      </c>
      <c r="N108" s="24">
        <f t="shared" si="57"/>
        <v>3.4706464379947231</v>
      </c>
      <c r="O108" s="86"/>
      <c r="P108" s="34">
        <v>14</v>
      </c>
      <c r="Q108" s="35">
        <v>15</v>
      </c>
      <c r="R108" s="34">
        <v>0</v>
      </c>
    </row>
    <row r="109" spans="1:18">
      <c r="A109" s="83"/>
      <c r="B109" s="11" t="s">
        <v>146</v>
      </c>
      <c r="C109" s="13">
        <f>SUM(C107:C108)</f>
        <v>147</v>
      </c>
      <c r="D109" s="13">
        <f>SUM(D107:D108)</f>
        <v>325</v>
      </c>
      <c r="E109" s="13">
        <f>SUM(E107:E108)</f>
        <v>440</v>
      </c>
      <c r="F109" s="13">
        <f>SUM(F107:F108)</f>
        <v>993</v>
      </c>
      <c r="G109" s="13">
        <f>SUM(G107:G108)</f>
        <v>4191</v>
      </c>
      <c r="H109" s="13">
        <f>SUM(D109:G109)</f>
        <v>5949</v>
      </c>
      <c r="I109" s="45">
        <f t="shared" si="52"/>
        <v>325</v>
      </c>
      <c r="J109" s="45">
        <f t="shared" si="53"/>
        <v>880</v>
      </c>
      <c r="K109" s="45">
        <f t="shared" si="54"/>
        <v>2979</v>
      </c>
      <c r="L109" s="45">
        <f t="shared" si="55"/>
        <v>16764</v>
      </c>
      <c r="M109" s="46">
        <f t="shared" si="56"/>
        <v>20948</v>
      </c>
      <c r="N109" s="47">
        <f t="shared" si="57"/>
        <v>3.5212640779963018</v>
      </c>
      <c r="O109" s="86"/>
      <c r="P109" s="40">
        <f>SUM(P107:P108)</f>
        <v>29</v>
      </c>
      <c r="Q109" s="40">
        <f>SUM(Q107:Q108)</f>
        <v>23</v>
      </c>
      <c r="R109" s="40">
        <f>SUM(R107:R108)</f>
        <v>1</v>
      </c>
    </row>
    <row r="110" spans="1:18">
      <c r="A110" s="59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1"/>
    </row>
    <row r="111" spans="1:18" ht="18.75" customHeight="1">
      <c r="A111" s="83" t="s">
        <v>111</v>
      </c>
      <c r="B111" s="4" t="s">
        <v>112</v>
      </c>
      <c r="C111" s="31">
        <v>283</v>
      </c>
      <c r="D111" s="31">
        <v>259</v>
      </c>
      <c r="E111" s="31">
        <v>301</v>
      </c>
      <c r="F111" s="31">
        <v>705</v>
      </c>
      <c r="G111" s="31">
        <v>4212</v>
      </c>
      <c r="H111" s="18">
        <f>SUM(D111:G111)</f>
        <v>5477</v>
      </c>
      <c r="I111" s="31">
        <f t="shared" ref="I111:I114" si="58">D111*1</f>
        <v>259</v>
      </c>
      <c r="J111" s="31">
        <f t="shared" ref="J111:J114" si="59">E111*2</f>
        <v>602</v>
      </c>
      <c r="K111" s="31">
        <f t="shared" ref="K111:K114" si="60">F111*3</f>
        <v>2115</v>
      </c>
      <c r="L111" s="31">
        <f t="shared" ref="L111:L114" si="61">G111*4</f>
        <v>16848</v>
      </c>
      <c r="M111" s="33">
        <f t="shared" ref="M111:M114" si="62">SUM(I111:L111)</f>
        <v>19824</v>
      </c>
      <c r="N111" s="24">
        <f t="shared" ref="N111:N114" si="63">M111/H111</f>
        <v>3.619499726127442</v>
      </c>
      <c r="O111" s="86">
        <f>SQRT((((1-N114)^2)*D114+((2-N114)^2)*E114+((3-N114)^2)*F114+((4-N114)^2)*G114)/H114)</f>
        <v>0.88977006333695674</v>
      </c>
      <c r="P111" s="34">
        <v>24</v>
      </c>
      <c r="Q111" s="35">
        <v>12</v>
      </c>
      <c r="R111" s="34">
        <v>2</v>
      </c>
    </row>
    <row r="112" spans="1:18" ht="18" customHeight="1">
      <c r="A112" s="83"/>
      <c r="B112" s="4" t="s">
        <v>23</v>
      </c>
      <c r="C112" s="31">
        <v>407</v>
      </c>
      <c r="D112" s="31">
        <v>364</v>
      </c>
      <c r="E112" s="31">
        <v>370</v>
      </c>
      <c r="F112" s="31">
        <v>945</v>
      </c>
      <c r="G112" s="31">
        <v>2954</v>
      </c>
      <c r="H112" s="18">
        <f>SUM(D112:G112)</f>
        <v>4633</v>
      </c>
      <c r="I112" s="31">
        <f t="shared" si="58"/>
        <v>364</v>
      </c>
      <c r="J112" s="31">
        <f t="shared" si="59"/>
        <v>740</v>
      </c>
      <c r="K112" s="31">
        <f t="shared" si="60"/>
        <v>2835</v>
      </c>
      <c r="L112" s="31">
        <f t="shared" si="61"/>
        <v>11816</v>
      </c>
      <c r="M112" s="33">
        <f t="shared" si="62"/>
        <v>15755</v>
      </c>
      <c r="N112" s="24">
        <f t="shared" si="63"/>
        <v>3.4006043600259011</v>
      </c>
      <c r="O112" s="86"/>
      <c r="P112" s="34">
        <v>15</v>
      </c>
      <c r="Q112" s="35">
        <v>16</v>
      </c>
      <c r="R112" s="34">
        <v>3</v>
      </c>
    </row>
    <row r="113" spans="1:18" ht="15" customHeight="1">
      <c r="A113" s="83"/>
      <c r="B113" s="4" t="s">
        <v>22</v>
      </c>
      <c r="C113" s="31">
        <v>150</v>
      </c>
      <c r="D113" s="31">
        <v>262</v>
      </c>
      <c r="E113" s="31">
        <v>250</v>
      </c>
      <c r="F113" s="31">
        <v>602</v>
      </c>
      <c r="G113" s="31">
        <v>1976</v>
      </c>
      <c r="H113" s="18">
        <f>SUM(D113:G113)</f>
        <v>3090</v>
      </c>
      <c r="I113" s="31">
        <f t="shared" si="58"/>
        <v>262</v>
      </c>
      <c r="J113" s="31">
        <f t="shared" si="59"/>
        <v>500</v>
      </c>
      <c r="K113" s="31">
        <f t="shared" si="60"/>
        <v>1806</v>
      </c>
      <c r="L113" s="31">
        <f t="shared" si="61"/>
        <v>7904</v>
      </c>
      <c r="M113" s="33">
        <f t="shared" si="62"/>
        <v>10472</v>
      </c>
      <c r="N113" s="24">
        <f t="shared" si="63"/>
        <v>3.3889967637540455</v>
      </c>
      <c r="O113" s="86"/>
      <c r="P113" s="34">
        <v>22</v>
      </c>
      <c r="Q113" s="35">
        <v>29</v>
      </c>
      <c r="R113" s="34">
        <v>0</v>
      </c>
    </row>
    <row r="114" spans="1:18">
      <c r="A114" s="83"/>
      <c r="B114" s="11" t="s">
        <v>146</v>
      </c>
      <c r="C114" s="13">
        <f>SUM(C111:C113)</f>
        <v>840</v>
      </c>
      <c r="D114" s="13">
        <f>SUM(D111:D113)</f>
        <v>885</v>
      </c>
      <c r="E114" s="13">
        <f>SUM(E111:E113)</f>
        <v>921</v>
      </c>
      <c r="F114" s="13">
        <f>SUM(F111:F113)</f>
        <v>2252</v>
      </c>
      <c r="G114" s="13">
        <f>SUM(G111:G113)</f>
        <v>9142</v>
      </c>
      <c r="H114" s="13">
        <f>SUM(D114:G114)</f>
        <v>13200</v>
      </c>
      <c r="I114" s="45">
        <f t="shared" si="58"/>
        <v>885</v>
      </c>
      <c r="J114" s="45">
        <f t="shared" si="59"/>
        <v>1842</v>
      </c>
      <c r="K114" s="45">
        <f t="shared" si="60"/>
        <v>6756</v>
      </c>
      <c r="L114" s="45">
        <f t="shared" si="61"/>
        <v>36568</v>
      </c>
      <c r="M114" s="46">
        <f t="shared" si="62"/>
        <v>46051</v>
      </c>
      <c r="N114" s="47">
        <f t="shared" si="63"/>
        <v>3.4887121212121213</v>
      </c>
      <c r="O114" s="86"/>
      <c r="P114" s="40">
        <f>SUM(P111:P113)</f>
        <v>61</v>
      </c>
      <c r="Q114" s="40">
        <f>SUM(Q111:Q113)</f>
        <v>57</v>
      </c>
      <c r="R114" s="40">
        <f>SUM(R111:R113)</f>
        <v>5</v>
      </c>
    </row>
    <row r="115" spans="1:18">
      <c r="A115" s="59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1"/>
    </row>
    <row r="116" spans="1:18" ht="15" customHeight="1">
      <c r="A116" s="83" t="s">
        <v>106</v>
      </c>
      <c r="B116" s="4" t="s">
        <v>79</v>
      </c>
      <c r="C116" s="31">
        <v>193</v>
      </c>
      <c r="D116" s="31">
        <v>152</v>
      </c>
      <c r="E116" s="31">
        <v>205</v>
      </c>
      <c r="F116" s="31">
        <v>530</v>
      </c>
      <c r="G116" s="31">
        <v>2364</v>
      </c>
      <c r="H116" s="14">
        <f t="shared" ref="H116:H123" si="64">SUM(D116:G116)</f>
        <v>3251</v>
      </c>
      <c r="I116" s="31">
        <f t="shared" ref="I116:I123" si="65">D116*1</f>
        <v>152</v>
      </c>
      <c r="J116" s="31">
        <f t="shared" ref="J116:J123" si="66">E116*2</f>
        <v>410</v>
      </c>
      <c r="K116" s="31">
        <f t="shared" ref="K116:K123" si="67">F116*3</f>
        <v>1590</v>
      </c>
      <c r="L116" s="31">
        <f t="shared" ref="L116:L123" si="68">G116*4</f>
        <v>9456</v>
      </c>
      <c r="M116" s="33">
        <f t="shared" ref="M116:M123" si="69">SUM(I116:L116)</f>
        <v>11608</v>
      </c>
      <c r="N116" s="24">
        <f t="shared" ref="N116:N123" si="70">M116/H116</f>
        <v>3.5705936634881574</v>
      </c>
      <c r="O116" s="86">
        <f>SQRT((((1-N123)^2)*D123+((2-N123)^2)*E123+((3-N123)^2)*F123+((4-N123)^2)*G123)/H123)</f>
        <v>0.75609728652470587</v>
      </c>
      <c r="P116" s="34">
        <v>27</v>
      </c>
      <c r="Q116" s="35">
        <v>4</v>
      </c>
      <c r="R116" s="34">
        <v>0</v>
      </c>
    </row>
    <row r="117" spans="1:18" ht="15" customHeight="1">
      <c r="A117" s="83"/>
      <c r="B117" s="4" t="s">
        <v>89</v>
      </c>
      <c r="C117" s="31">
        <v>273</v>
      </c>
      <c r="D117" s="31">
        <v>211</v>
      </c>
      <c r="E117" s="31">
        <v>330</v>
      </c>
      <c r="F117" s="31">
        <v>871</v>
      </c>
      <c r="G117" s="31">
        <v>5155</v>
      </c>
      <c r="H117" s="14">
        <f t="shared" si="64"/>
        <v>6567</v>
      </c>
      <c r="I117" s="31">
        <f t="shared" si="65"/>
        <v>211</v>
      </c>
      <c r="J117" s="31">
        <f t="shared" si="66"/>
        <v>660</v>
      </c>
      <c r="K117" s="31">
        <f t="shared" si="67"/>
        <v>2613</v>
      </c>
      <c r="L117" s="31">
        <f t="shared" si="68"/>
        <v>20620</v>
      </c>
      <c r="M117" s="33">
        <f t="shared" si="69"/>
        <v>24104</v>
      </c>
      <c r="N117" s="24">
        <f t="shared" si="70"/>
        <v>3.6704735800213188</v>
      </c>
      <c r="O117" s="86"/>
      <c r="P117" s="34">
        <v>67</v>
      </c>
      <c r="Q117" s="35">
        <v>12</v>
      </c>
      <c r="R117" s="34">
        <v>4</v>
      </c>
    </row>
    <row r="118" spans="1:18" ht="15" customHeight="1">
      <c r="A118" s="83"/>
      <c r="B118" s="4" t="s">
        <v>75</v>
      </c>
      <c r="C118" s="31">
        <v>183</v>
      </c>
      <c r="D118" s="31">
        <v>167</v>
      </c>
      <c r="E118" s="31">
        <v>210</v>
      </c>
      <c r="F118" s="31">
        <v>711</v>
      </c>
      <c r="G118" s="31">
        <v>2533</v>
      </c>
      <c r="H118" s="14">
        <f t="shared" si="64"/>
        <v>3621</v>
      </c>
      <c r="I118" s="31">
        <f t="shared" si="65"/>
        <v>167</v>
      </c>
      <c r="J118" s="31">
        <f t="shared" si="66"/>
        <v>420</v>
      </c>
      <c r="K118" s="31">
        <f t="shared" si="67"/>
        <v>2133</v>
      </c>
      <c r="L118" s="31">
        <f t="shared" si="68"/>
        <v>10132</v>
      </c>
      <c r="M118" s="33">
        <f t="shared" si="69"/>
        <v>12852</v>
      </c>
      <c r="N118" s="24">
        <f t="shared" si="70"/>
        <v>3.5492957746478875</v>
      </c>
      <c r="O118" s="86"/>
      <c r="P118" s="34">
        <v>21</v>
      </c>
      <c r="Q118" s="35">
        <v>9</v>
      </c>
      <c r="R118" s="34">
        <v>4</v>
      </c>
    </row>
    <row r="119" spans="1:18" ht="15" customHeight="1">
      <c r="A119" s="83"/>
      <c r="B119" s="4" t="s">
        <v>107</v>
      </c>
      <c r="C119" s="31">
        <v>192</v>
      </c>
      <c r="D119" s="31">
        <v>205</v>
      </c>
      <c r="E119" s="31">
        <v>212</v>
      </c>
      <c r="F119" s="31">
        <v>536</v>
      </c>
      <c r="G119" s="31">
        <v>2767</v>
      </c>
      <c r="H119" s="14">
        <f t="shared" si="64"/>
        <v>3720</v>
      </c>
      <c r="I119" s="31">
        <f t="shared" si="65"/>
        <v>205</v>
      </c>
      <c r="J119" s="31">
        <f t="shared" si="66"/>
        <v>424</v>
      </c>
      <c r="K119" s="31">
        <f t="shared" si="67"/>
        <v>1608</v>
      </c>
      <c r="L119" s="31">
        <f t="shared" si="68"/>
        <v>11068</v>
      </c>
      <c r="M119" s="33">
        <f t="shared" si="69"/>
        <v>13305</v>
      </c>
      <c r="N119" s="24">
        <f t="shared" si="70"/>
        <v>3.5766129032258065</v>
      </c>
      <c r="O119" s="86"/>
      <c r="P119" s="34">
        <v>22</v>
      </c>
      <c r="Q119" s="35">
        <v>13</v>
      </c>
      <c r="R119" s="34">
        <v>1</v>
      </c>
    </row>
    <row r="120" spans="1:18" ht="15" customHeight="1">
      <c r="A120" s="83"/>
      <c r="B120" s="4" t="s">
        <v>108</v>
      </c>
      <c r="C120" s="31">
        <v>1020</v>
      </c>
      <c r="D120" s="31">
        <v>118</v>
      </c>
      <c r="E120" s="31">
        <v>188</v>
      </c>
      <c r="F120" s="31">
        <v>462</v>
      </c>
      <c r="G120" s="31">
        <v>2952</v>
      </c>
      <c r="H120" s="14">
        <f t="shared" si="64"/>
        <v>3720</v>
      </c>
      <c r="I120" s="31">
        <f t="shared" si="65"/>
        <v>118</v>
      </c>
      <c r="J120" s="31">
        <f t="shared" si="66"/>
        <v>376</v>
      </c>
      <c r="K120" s="31">
        <f t="shared" si="67"/>
        <v>1386</v>
      </c>
      <c r="L120" s="31">
        <f t="shared" si="68"/>
        <v>11808</v>
      </c>
      <c r="M120" s="33">
        <f t="shared" si="69"/>
        <v>13688</v>
      </c>
      <c r="N120" s="24">
        <f t="shared" si="70"/>
        <v>3.6795698924731184</v>
      </c>
      <c r="O120" s="86"/>
      <c r="P120" s="34">
        <v>25</v>
      </c>
      <c r="Q120" s="35">
        <v>3</v>
      </c>
      <c r="R120" s="34">
        <v>1</v>
      </c>
    </row>
    <row r="121" spans="1:18" ht="15" customHeight="1">
      <c r="A121" s="83"/>
      <c r="B121" s="28" t="s">
        <v>109</v>
      </c>
      <c r="C121" s="31">
        <v>57</v>
      </c>
      <c r="D121" s="31">
        <v>81</v>
      </c>
      <c r="E121" s="31">
        <v>74</v>
      </c>
      <c r="F121" s="31">
        <v>212</v>
      </c>
      <c r="G121" s="31">
        <v>848</v>
      </c>
      <c r="H121" s="14">
        <f t="shared" si="64"/>
        <v>1215</v>
      </c>
      <c r="I121" s="31">
        <f t="shared" si="65"/>
        <v>81</v>
      </c>
      <c r="J121" s="31">
        <f t="shared" si="66"/>
        <v>148</v>
      </c>
      <c r="K121" s="31">
        <f t="shared" si="67"/>
        <v>636</v>
      </c>
      <c r="L121" s="31">
        <f t="shared" si="68"/>
        <v>3392</v>
      </c>
      <c r="M121" s="33">
        <f t="shared" si="69"/>
        <v>4257</v>
      </c>
      <c r="N121" s="24">
        <f t="shared" si="70"/>
        <v>3.5037037037037035</v>
      </c>
      <c r="O121" s="86"/>
      <c r="P121" s="34">
        <v>4</v>
      </c>
      <c r="Q121" s="35">
        <v>7</v>
      </c>
      <c r="R121" s="34">
        <v>0</v>
      </c>
    </row>
    <row r="122" spans="1:18" ht="15" customHeight="1">
      <c r="A122" s="83"/>
      <c r="B122" s="4" t="s">
        <v>110</v>
      </c>
      <c r="C122" s="31">
        <v>151</v>
      </c>
      <c r="D122" s="31">
        <v>121</v>
      </c>
      <c r="E122" s="31">
        <v>145</v>
      </c>
      <c r="F122" s="31">
        <v>432</v>
      </c>
      <c r="G122" s="31">
        <v>3807</v>
      </c>
      <c r="H122" s="9">
        <f t="shared" si="64"/>
        <v>4505</v>
      </c>
      <c r="I122" s="31">
        <f t="shared" si="65"/>
        <v>121</v>
      </c>
      <c r="J122" s="31">
        <f t="shared" si="66"/>
        <v>290</v>
      </c>
      <c r="K122" s="31">
        <f t="shared" si="67"/>
        <v>1296</v>
      </c>
      <c r="L122" s="31">
        <f t="shared" si="68"/>
        <v>15228</v>
      </c>
      <c r="M122" s="33">
        <f t="shared" si="69"/>
        <v>16935</v>
      </c>
      <c r="N122" s="24">
        <f t="shared" si="70"/>
        <v>3.7591564927857934</v>
      </c>
      <c r="O122" s="86"/>
      <c r="P122" s="34">
        <v>48</v>
      </c>
      <c r="Q122" s="35">
        <v>6</v>
      </c>
      <c r="R122" s="34">
        <v>0</v>
      </c>
    </row>
    <row r="123" spans="1:18">
      <c r="A123" s="83"/>
      <c r="B123" s="11" t="s">
        <v>146</v>
      </c>
      <c r="C123" s="13">
        <f>SUM(C116:C122)</f>
        <v>2069</v>
      </c>
      <c r="D123" s="13">
        <f>SUM(D116:D122)</f>
        <v>1055</v>
      </c>
      <c r="E123" s="13">
        <f>SUM(E116:E122)</f>
        <v>1364</v>
      </c>
      <c r="F123" s="13">
        <f>SUM(F116:F122)</f>
        <v>3754</v>
      </c>
      <c r="G123" s="13">
        <f>SUM(G116:G122)</f>
        <v>20426</v>
      </c>
      <c r="H123" s="13">
        <f t="shared" si="64"/>
        <v>26599</v>
      </c>
      <c r="I123" s="45">
        <f t="shared" si="65"/>
        <v>1055</v>
      </c>
      <c r="J123" s="45">
        <f t="shared" si="66"/>
        <v>2728</v>
      </c>
      <c r="K123" s="45">
        <f t="shared" si="67"/>
        <v>11262</v>
      </c>
      <c r="L123" s="45">
        <f t="shared" si="68"/>
        <v>81704</v>
      </c>
      <c r="M123" s="46">
        <f t="shared" si="69"/>
        <v>96749</v>
      </c>
      <c r="N123" s="47">
        <f t="shared" si="70"/>
        <v>3.6373171923756531</v>
      </c>
      <c r="O123" s="86"/>
      <c r="P123" s="40">
        <f>SUM(P116:P122)</f>
        <v>214</v>
      </c>
      <c r="Q123" s="40">
        <f>SUM(Q116:Q122)</f>
        <v>54</v>
      </c>
      <c r="R123" s="40">
        <f>SUM(R116:R122)</f>
        <v>10</v>
      </c>
    </row>
    <row r="124" spans="1:18">
      <c r="A124" s="59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1"/>
    </row>
    <row r="125" spans="1:18" ht="21" customHeight="1">
      <c r="A125" s="83" t="s">
        <v>116</v>
      </c>
      <c r="B125" s="3" t="s">
        <v>117</v>
      </c>
      <c r="C125" s="31">
        <v>77</v>
      </c>
      <c r="D125" s="31">
        <v>187</v>
      </c>
      <c r="E125" s="31">
        <v>204</v>
      </c>
      <c r="F125" s="31">
        <v>454</v>
      </c>
      <c r="G125" s="31">
        <v>2738</v>
      </c>
      <c r="H125" s="14">
        <f>SUM(D125:G125)</f>
        <v>3583</v>
      </c>
      <c r="I125" s="31">
        <f t="shared" ref="I125:I128" si="71">D125*1</f>
        <v>187</v>
      </c>
      <c r="J125" s="31">
        <f t="shared" ref="J125:J128" si="72">E125*2</f>
        <v>408</v>
      </c>
      <c r="K125" s="31">
        <f t="shared" ref="K125:K128" si="73">F125*3</f>
        <v>1362</v>
      </c>
      <c r="L125" s="31">
        <f t="shared" ref="L125:L128" si="74">G125*4</f>
        <v>10952</v>
      </c>
      <c r="M125" s="33">
        <f t="shared" ref="M125:M128" si="75">SUM(I125:L125)</f>
        <v>12909</v>
      </c>
      <c r="N125" s="24">
        <f t="shared" ref="N125:N128" si="76">M125/H125</f>
        <v>3.6028467764443204</v>
      </c>
      <c r="O125" s="86">
        <f>SQRT((((1-N128)^2)*D128+((2-N128)^2)*E128+((3-N128)^2)*F128+((4-N128)^2)*G128)/H128)</f>
        <v>0.75834272762465893</v>
      </c>
      <c r="P125" s="34">
        <v>11</v>
      </c>
      <c r="Q125" s="35">
        <v>4</v>
      </c>
      <c r="R125" s="34">
        <v>0</v>
      </c>
    </row>
    <row r="126" spans="1:18" ht="15.75" customHeight="1">
      <c r="A126" s="83"/>
      <c r="B126" s="3" t="s">
        <v>73</v>
      </c>
      <c r="C126" s="31">
        <v>91</v>
      </c>
      <c r="D126" s="31">
        <v>77</v>
      </c>
      <c r="E126" s="31">
        <v>137</v>
      </c>
      <c r="F126" s="31">
        <v>442</v>
      </c>
      <c r="G126" s="31">
        <v>2277</v>
      </c>
      <c r="H126" s="14">
        <f>SUM(D126:G126)</f>
        <v>2933</v>
      </c>
      <c r="I126" s="31">
        <f t="shared" si="71"/>
        <v>77</v>
      </c>
      <c r="J126" s="31">
        <f t="shared" si="72"/>
        <v>274</v>
      </c>
      <c r="K126" s="31">
        <f t="shared" si="73"/>
        <v>1326</v>
      </c>
      <c r="L126" s="31">
        <f t="shared" si="74"/>
        <v>9108</v>
      </c>
      <c r="M126" s="33">
        <f t="shared" si="75"/>
        <v>10785</v>
      </c>
      <c r="N126" s="24">
        <f t="shared" si="76"/>
        <v>3.6771224002727583</v>
      </c>
      <c r="O126" s="86"/>
      <c r="P126" s="34">
        <v>12</v>
      </c>
      <c r="Q126" s="35">
        <v>6</v>
      </c>
      <c r="R126" s="34">
        <v>0</v>
      </c>
    </row>
    <row r="127" spans="1:18" ht="15" customHeight="1">
      <c r="A127" s="83"/>
      <c r="B127" s="3" t="s">
        <v>118</v>
      </c>
      <c r="C127" s="31">
        <v>56</v>
      </c>
      <c r="D127" s="31">
        <v>93</v>
      </c>
      <c r="E127" s="31">
        <v>132</v>
      </c>
      <c r="F127" s="31">
        <v>346</v>
      </c>
      <c r="G127" s="31">
        <v>1893</v>
      </c>
      <c r="H127" s="14">
        <f>SUM(D127:G127)</f>
        <v>2464</v>
      </c>
      <c r="I127" s="31">
        <f t="shared" si="71"/>
        <v>93</v>
      </c>
      <c r="J127" s="31">
        <f t="shared" si="72"/>
        <v>264</v>
      </c>
      <c r="K127" s="31">
        <f t="shared" si="73"/>
        <v>1038</v>
      </c>
      <c r="L127" s="31">
        <f t="shared" si="74"/>
        <v>7572</v>
      </c>
      <c r="M127" s="33">
        <f t="shared" si="75"/>
        <v>8967</v>
      </c>
      <c r="N127" s="24">
        <f t="shared" si="76"/>
        <v>3.6392045454545454</v>
      </c>
      <c r="O127" s="86"/>
      <c r="P127" s="34">
        <v>10</v>
      </c>
      <c r="Q127" s="35">
        <v>2</v>
      </c>
      <c r="R127" s="34">
        <v>0</v>
      </c>
    </row>
    <row r="128" spans="1:18">
      <c r="A128" s="83"/>
      <c r="B128" s="11" t="s">
        <v>146</v>
      </c>
      <c r="C128" s="13">
        <f>SUM(C125:C127)</f>
        <v>224</v>
      </c>
      <c r="D128" s="13">
        <f>SUM(D125:D127)</f>
        <v>357</v>
      </c>
      <c r="E128" s="13">
        <f>SUM(E125:E127)</f>
        <v>473</v>
      </c>
      <c r="F128" s="13">
        <f>SUM(F125:F127)</f>
        <v>1242</v>
      </c>
      <c r="G128" s="13">
        <f>SUM(G125:G127)</f>
        <v>6908</v>
      </c>
      <c r="H128" s="13">
        <f>SUM(D128:G128)</f>
        <v>8980</v>
      </c>
      <c r="I128" s="45">
        <f t="shared" si="71"/>
        <v>357</v>
      </c>
      <c r="J128" s="45">
        <f t="shared" si="72"/>
        <v>946</v>
      </c>
      <c r="K128" s="45">
        <f t="shared" si="73"/>
        <v>3726</v>
      </c>
      <c r="L128" s="45">
        <f t="shared" si="74"/>
        <v>27632</v>
      </c>
      <c r="M128" s="46">
        <f t="shared" si="75"/>
        <v>32661</v>
      </c>
      <c r="N128" s="47">
        <f t="shared" si="76"/>
        <v>3.6370824053452115</v>
      </c>
      <c r="O128" s="86"/>
      <c r="P128" s="40">
        <f>SUM(P125:P127)</f>
        <v>33</v>
      </c>
      <c r="Q128" s="40">
        <f>SUM(Q125:Q127)</f>
        <v>12</v>
      </c>
      <c r="R128" s="40">
        <f>SUM(R125:R127)</f>
        <v>0</v>
      </c>
    </row>
    <row r="129" spans="1:19">
      <c r="A129" s="59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1"/>
    </row>
    <row r="130" spans="1:19" ht="27" customHeight="1">
      <c r="A130" s="83" t="s">
        <v>157</v>
      </c>
      <c r="B130" s="4" t="s">
        <v>119</v>
      </c>
      <c r="C130" s="31">
        <v>390</v>
      </c>
      <c r="D130" s="31">
        <v>215</v>
      </c>
      <c r="E130" s="31">
        <v>304</v>
      </c>
      <c r="F130" s="31">
        <v>937</v>
      </c>
      <c r="G130" s="31">
        <v>4202</v>
      </c>
      <c r="H130" s="14">
        <f t="shared" ref="H130:H135" si="77">SUM(D130:G130)</f>
        <v>5658</v>
      </c>
      <c r="I130" s="31">
        <f t="shared" ref="I130:I135" si="78">D130*1</f>
        <v>215</v>
      </c>
      <c r="J130" s="31">
        <f t="shared" ref="J130:J135" si="79">E130*2</f>
        <v>608</v>
      </c>
      <c r="K130" s="31">
        <f t="shared" ref="K130:K135" si="80">F130*3</f>
        <v>2811</v>
      </c>
      <c r="L130" s="31">
        <f t="shared" ref="L130:L135" si="81">G130*4</f>
        <v>16808</v>
      </c>
      <c r="M130" s="33">
        <f t="shared" ref="M130:M135" si="82">SUM(I130:L130)</f>
        <v>20442</v>
      </c>
      <c r="N130" s="24">
        <f t="shared" ref="N130:N135" si="83">M130/H130</f>
        <v>3.6129374337221631</v>
      </c>
      <c r="O130" s="86">
        <f>SQRT((((1-N135)^2)*D135+((2-N135)^2)*E135+((3-N135)^2)*F135+((4-N135)^2)*G135)/H135)</f>
        <v>0.77353738085943602</v>
      </c>
      <c r="P130" s="34">
        <v>38</v>
      </c>
      <c r="Q130" s="35">
        <v>35</v>
      </c>
      <c r="R130" s="34">
        <v>4</v>
      </c>
    </row>
    <row r="131" spans="1:19" ht="15" customHeight="1">
      <c r="A131" s="83"/>
      <c r="B131" s="4" t="s">
        <v>23</v>
      </c>
      <c r="C131" s="31">
        <v>247</v>
      </c>
      <c r="D131" s="31">
        <v>86</v>
      </c>
      <c r="E131" s="31">
        <v>133</v>
      </c>
      <c r="F131" s="31">
        <v>440</v>
      </c>
      <c r="G131" s="31">
        <v>2934</v>
      </c>
      <c r="H131" s="14">
        <f t="shared" si="77"/>
        <v>3593</v>
      </c>
      <c r="I131" s="31">
        <f t="shared" si="78"/>
        <v>86</v>
      </c>
      <c r="J131" s="31">
        <f t="shared" si="79"/>
        <v>266</v>
      </c>
      <c r="K131" s="31">
        <f t="shared" si="80"/>
        <v>1320</v>
      </c>
      <c r="L131" s="31">
        <f t="shared" si="81"/>
        <v>11736</v>
      </c>
      <c r="M131" s="33">
        <f t="shared" si="82"/>
        <v>13408</v>
      </c>
      <c r="N131" s="24">
        <f t="shared" si="83"/>
        <v>3.7317005288060119</v>
      </c>
      <c r="O131" s="86"/>
      <c r="P131" s="34">
        <v>17</v>
      </c>
      <c r="Q131" s="35">
        <v>11</v>
      </c>
      <c r="R131" s="34">
        <v>0</v>
      </c>
    </row>
    <row r="132" spans="1:19" ht="15" customHeight="1">
      <c r="A132" s="83"/>
      <c r="B132" s="4" t="s">
        <v>120</v>
      </c>
      <c r="C132" s="31">
        <v>258</v>
      </c>
      <c r="D132" s="31">
        <v>372</v>
      </c>
      <c r="E132" s="31">
        <v>346</v>
      </c>
      <c r="F132" s="31">
        <v>777</v>
      </c>
      <c r="G132" s="31">
        <v>4235</v>
      </c>
      <c r="H132" s="14">
        <f t="shared" si="77"/>
        <v>5730</v>
      </c>
      <c r="I132" s="31">
        <f t="shared" si="78"/>
        <v>372</v>
      </c>
      <c r="J132" s="31">
        <f t="shared" si="79"/>
        <v>692</v>
      </c>
      <c r="K132" s="31">
        <f t="shared" si="80"/>
        <v>2331</v>
      </c>
      <c r="L132" s="31">
        <f t="shared" si="81"/>
        <v>16940</v>
      </c>
      <c r="M132" s="33">
        <f t="shared" si="82"/>
        <v>20335</v>
      </c>
      <c r="N132" s="24">
        <f t="shared" si="83"/>
        <v>3.5488656195462478</v>
      </c>
      <c r="O132" s="86"/>
      <c r="P132" s="34">
        <v>22</v>
      </c>
      <c r="Q132" s="35">
        <v>21</v>
      </c>
      <c r="R132" s="34">
        <v>1</v>
      </c>
    </row>
    <row r="133" spans="1:19" ht="15" customHeight="1">
      <c r="A133" s="83"/>
      <c r="B133" s="4" t="s">
        <v>89</v>
      </c>
      <c r="C133" s="31">
        <v>563</v>
      </c>
      <c r="D133" s="31">
        <v>115</v>
      </c>
      <c r="E133" s="31">
        <v>239</v>
      </c>
      <c r="F133" s="31">
        <v>686</v>
      </c>
      <c r="G133" s="31">
        <v>3377</v>
      </c>
      <c r="H133" s="14">
        <f t="shared" si="77"/>
        <v>4417</v>
      </c>
      <c r="I133" s="31">
        <f t="shared" si="78"/>
        <v>115</v>
      </c>
      <c r="J133" s="31">
        <f t="shared" si="79"/>
        <v>478</v>
      </c>
      <c r="K133" s="31">
        <f t="shared" si="80"/>
        <v>2058</v>
      </c>
      <c r="L133" s="31">
        <f t="shared" si="81"/>
        <v>13508</v>
      </c>
      <c r="M133" s="33">
        <f t="shared" si="82"/>
        <v>16159</v>
      </c>
      <c r="N133" s="24">
        <f t="shared" si="83"/>
        <v>3.6583654063844238</v>
      </c>
      <c r="O133" s="86"/>
      <c r="P133" s="34">
        <v>34</v>
      </c>
      <c r="Q133" s="35">
        <v>22</v>
      </c>
      <c r="R133" s="34">
        <v>0</v>
      </c>
    </row>
    <row r="134" spans="1:19" ht="15" customHeight="1">
      <c r="A134" s="83"/>
      <c r="B134" s="4" t="s">
        <v>121</v>
      </c>
      <c r="C134" s="31">
        <v>260</v>
      </c>
      <c r="D134" s="31">
        <v>131</v>
      </c>
      <c r="E134" s="31">
        <v>194</v>
      </c>
      <c r="F134" s="31">
        <v>468</v>
      </c>
      <c r="G134" s="31">
        <v>1803</v>
      </c>
      <c r="H134" s="14">
        <f t="shared" si="77"/>
        <v>2596</v>
      </c>
      <c r="I134" s="31">
        <f t="shared" si="78"/>
        <v>131</v>
      </c>
      <c r="J134" s="31">
        <f t="shared" si="79"/>
        <v>388</v>
      </c>
      <c r="K134" s="31">
        <f t="shared" si="80"/>
        <v>1404</v>
      </c>
      <c r="L134" s="31">
        <f t="shared" si="81"/>
        <v>7212</v>
      </c>
      <c r="M134" s="33">
        <f t="shared" si="82"/>
        <v>9135</v>
      </c>
      <c r="N134" s="24">
        <f t="shared" si="83"/>
        <v>3.5188751926040061</v>
      </c>
      <c r="O134" s="86"/>
      <c r="P134" s="34">
        <v>11</v>
      </c>
      <c r="Q134" s="35">
        <v>18</v>
      </c>
      <c r="R134" s="34">
        <v>1</v>
      </c>
    </row>
    <row r="135" spans="1:19">
      <c r="A135" s="83"/>
      <c r="B135" s="11" t="s">
        <v>146</v>
      </c>
      <c r="C135" s="13">
        <f>SUM(C130:C134)</f>
        <v>1718</v>
      </c>
      <c r="D135" s="13">
        <f>SUM(D130:D134)</f>
        <v>919</v>
      </c>
      <c r="E135" s="13">
        <f>SUM(E130:E134)</f>
        <v>1216</v>
      </c>
      <c r="F135" s="13">
        <f>SUM(F130:F134)</f>
        <v>3308</v>
      </c>
      <c r="G135" s="13">
        <f>SUM(G130:G134)</f>
        <v>16551</v>
      </c>
      <c r="H135" s="13">
        <f t="shared" si="77"/>
        <v>21994</v>
      </c>
      <c r="I135" s="45">
        <f t="shared" si="78"/>
        <v>919</v>
      </c>
      <c r="J135" s="45">
        <f t="shared" si="79"/>
        <v>2432</v>
      </c>
      <c r="K135" s="45">
        <f t="shared" si="80"/>
        <v>9924</v>
      </c>
      <c r="L135" s="45">
        <f t="shared" si="81"/>
        <v>66204</v>
      </c>
      <c r="M135" s="46">
        <f t="shared" si="82"/>
        <v>79479</v>
      </c>
      <c r="N135" s="47">
        <f t="shared" si="83"/>
        <v>3.6136673638264982</v>
      </c>
      <c r="O135" s="86"/>
      <c r="P135" s="40">
        <f>SUM(P130:P134)</f>
        <v>122</v>
      </c>
      <c r="Q135" s="40">
        <f>SUM(Q130:Q134)</f>
        <v>107</v>
      </c>
      <c r="R135" s="40">
        <f>SUM(R130:R134)</f>
        <v>6</v>
      </c>
    </row>
    <row r="136" spans="1:19">
      <c r="A136" s="105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7"/>
    </row>
    <row r="137" spans="1:19" ht="15" customHeight="1">
      <c r="A137" s="87" t="s">
        <v>61</v>
      </c>
      <c r="B137" s="3" t="s">
        <v>62</v>
      </c>
      <c r="C137" s="31">
        <v>157</v>
      </c>
      <c r="D137" s="31">
        <v>79</v>
      </c>
      <c r="E137" s="31">
        <v>85</v>
      </c>
      <c r="F137" s="31">
        <v>236</v>
      </c>
      <c r="G137" s="31">
        <v>991</v>
      </c>
      <c r="H137" s="44">
        <f>SUM(D137:G137)</f>
        <v>1391</v>
      </c>
      <c r="I137" s="31">
        <f t="shared" ref="I137:I141" si="84">D137*1</f>
        <v>79</v>
      </c>
      <c r="J137" s="31">
        <f t="shared" ref="J137:J141" si="85">E137*2</f>
        <v>170</v>
      </c>
      <c r="K137" s="31">
        <f t="shared" ref="K137:K141" si="86">F137*3</f>
        <v>708</v>
      </c>
      <c r="L137" s="31">
        <f t="shared" ref="L137:L141" si="87">G137*4</f>
        <v>3964</v>
      </c>
      <c r="M137" s="33">
        <f t="shared" ref="M137:M141" si="88">SUM(I137:L137)</f>
        <v>4921</v>
      </c>
      <c r="N137" s="24">
        <f t="shared" ref="N137:N141" si="89">M137/H137</f>
        <v>3.5377426312005751</v>
      </c>
      <c r="O137" s="74">
        <f>SQRT((((1-N141)^2)*D141+((2-N141)^2)*E141+((3-N141)^2)*F141+((4-N141)^2)*G141)/H141)</f>
        <v>0.73585194842836799</v>
      </c>
      <c r="P137" s="34">
        <v>12</v>
      </c>
      <c r="Q137" s="35">
        <v>1</v>
      </c>
      <c r="R137" s="34">
        <v>2</v>
      </c>
    </row>
    <row r="138" spans="1:19" ht="15" customHeight="1">
      <c r="A138" s="88"/>
      <c r="B138" s="3" t="s">
        <v>63</v>
      </c>
      <c r="C138" s="31">
        <v>283</v>
      </c>
      <c r="D138" s="31">
        <v>85</v>
      </c>
      <c r="E138" s="31">
        <v>105</v>
      </c>
      <c r="F138" s="31">
        <v>394</v>
      </c>
      <c r="G138" s="31">
        <v>3153</v>
      </c>
      <c r="H138" s="44">
        <f>SUM(D138:G138)</f>
        <v>3737</v>
      </c>
      <c r="I138" s="31">
        <f t="shared" si="84"/>
        <v>85</v>
      </c>
      <c r="J138" s="31">
        <f t="shared" si="85"/>
        <v>210</v>
      </c>
      <c r="K138" s="31">
        <f t="shared" si="86"/>
        <v>1182</v>
      </c>
      <c r="L138" s="31">
        <f t="shared" si="87"/>
        <v>12612</v>
      </c>
      <c r="M138" s="33">
        <f t="shared" si="88"/>
        <v>14089</v>
      </c>
      <c r="N138" s="24">
        <f t="shared" si="89"/>
        <v>3.7701364731067701</v>
      </c>
      <c r="O138" s="75"/>
      <c r="P138" s="34">
        <v>35</v>
      </c>
      <c r="Q138" s="35">
        <v>1</v>
      </c>
      <c r="R138" s="34">
        <v>6</v>
      </c>
    </row>
    <row r="139" spans="1:19" ht="15" customHeight="1">
      <c r="A139" s="88"/>
      <c r="B139" s="3" t="s">
        <v>64</v>
      </c>
      <c r="C139" s="31">
        <v>421</v>
      </c>
      <c r="D139" s="31">
        <v>213</v>
      </c>
      <c r="E139" s="31">
        <v>192</v>
      </c>
      <c r="F139" s="31">
        <v>544</v>
      </c>
      <c r="G139" s="31">
        <v>2854</v>
      </c>
      <c r="H139" s="44">
        <f>SUM(D139:G139)</f>
        <v>3803</v>
      </c>
      <c r="I139" s="31">
        <f t="shared" si="84"/>
        <v>213</v>
      </c>
      <c r="J139" s="31">
        <f t="shared" si="85"/>
        <v>384</v>
      </c>
      <c r="K139" s="31">
        <f t="shared" si="86"/>
        <v>1632</v>
      </c>
      <c r="L139" s="31">
        <f t="shared" si="87"/>
        <v>11416</v>
      </c>
      <c r="M139" s="33">
        <f t="shared" si="88"/>
        <v>13645</v>
      </c>
      <c r="N139" s="24">
        <f t="shared" si="89"/>
        <v>3.5879568761504075</v>
      </c>
      <c r="O139" s="75"/>
      <c r="P139" s="34">
        <v>38</v>
      </c>
      <c r="Q139" s="35">
        <v>9</v>
      </c>
      <c r="R139" s="34">
        <v>5</v>
      </c>
    </row>
    <row r="140" spans="1:19" ht="15" customHeight="1">
      <c r="A140" s="88"/>
      <c r="B140" s="15" t="s">
        <v>65</v>
      </c>
      <c r="C140" s="31">
        <v>460</v>
      </c>
      <c r="D140" s="31">
        <v>113</v>
      </c>
      <c r="E140" s="31">
        <v>185</v>
      </c>
      <c r="F140" s="31">
        <v>468</v>
      </c>
      <c r="G140" s="31">
        <v>3058</v>
      </c>
      <c r="H140" s="44">
        <f>SUM(D140:G140)</f>
        <v>3824</v>
      </c>
      <c r="I140" s="31">
        <f t="shared" si="84"/>
        <v>113</v>
      </c>
      <c r="J140" s="31">
        <f t="shared" si="85"/>
        <v>370</v>
      </c>
      <c r="K140" s="31">
        <f t="shared" si="86"/>
        <v>1404</v>
      </c>
      <c r="L140" s="31">
        <f t="shared" si="87"/>
        <v>12232</v>
      </c>
      <c r="M140" s="33">
        <f t="shared" si="88"/>
        <v>14119</v>
      </c>
      <c r="N140" s="24">
        <f t="shared" si="89"/>
        <v>3.6922071129707112</v>
      </c>
      <c r="O140" s="75"/>
      <c r="P140" s="34">
        <v>47</v>
      </c>
      <c r="Q140" s="35">
        <v>6</v>
      </c>
      <c r="R140" s="34">
        <v>5</v>
      </c>
    </row>
    <row r="141" spans="1:19">
      <c r="A141" s="89"/>
      <c r="B141" s="11" t="s">
        <v>146</v>
      </c>
      <c r="C141" s="13">
        <f>SUM(C137:C140)</f>
        <v>1321</v>
      </c>
      <c r="D141" s="13">
        <f>SUM(D137:D140)</f>
        <v>490</v>
      </c>
      <c r="E141" s="13">
        <f>SUM(E137:E140)</f>
        <v>567</v>
      </c>
      <c r="F141" s="13">
        <f>SUM(F137:F140)</f>
        <v>1642</v>
      </c>
      <c r="G141" s="13">
        <f>SUM(G137:G140)</f>
        <v>10056</v>
      </c>
      <c r="H141" s="13">
        <f>SUM(D141:G141)</f>
        <v>12755</v>
      </c>
      <c r="I141" s="45">
        <f t="shared" si="84"/>
        <v>490</v>
      </c>
      <c r="J141" s="45">
        <f t="shared" si="85"/>
        <v>1134</v>
      </c>
      <c r="K141" s="45">
        <f t="shared" si="86"/>
        <v>4926</v>
      </c>
      <c r="L141" s="45">
        <f t="shared" si="87"/>
        <v>40224</v>
      </c>
      <c r="M141" s="46">
        <f t="shared" si="88"/>
        <v>46774</v>
      </c>
      <c r="N141" s="47">
        <f t="shared" si="89"/>
        <v>3.6671109368874952</v>
      </c>
      <c r="O141" s="76"/>
      <c r="P141" s="40">
        <f>SUM(P137:P140)</f>
        <v>132</v>
      </c>
      <c r="Q141" s="40">
        <f>SUM(Q137:Q140)</f>
        <v>17</v>
      </c>
      <c r="R141" s="40">
        <f>SUM(R137:R140)</f>
        <v>18</v>
      </c>
    </row>
    <row r="142" spans="1:19">
      <c r="A142" s="59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1"/>
    </row>
    <row r="143" spans="1:19" ht="23.25" customHeight="1">
      <c r="A143" s="83" t="s">
        <v>66</v>
      </c>
      <c r="B143" s="4" t="s">
        <v>67</v>
      </c>
      <c r="C143" s="31">
        <v>775</v>
      </c>
      <c r="D143" s="31">
        <v>776</v>
      </c>
      <c r="E143" s="31">
        <v>1012</v>
      </c>
      <c r="F143" s="31">
        <v>1948</v>
      </c>
      <c r="G143" s="31">
        <v>8821</v>
      </c>
      <c r="H143" s="14">
        <f>SUM(D143:G143)</f>
        <v>12557</v>
      </c>
      <c r="I143" s="31">
        <f t="shared" ref="I143:I144" si="90">D143*1</f>
        <v>776</v>
      </c>
      <c r="J143" s="31">
        <f t="shared" ref="J143:J144" si="91">E143*2</f>
        <v>2024</v>
      </c>
      <c r="K143" s="31">
        <f t="shared" ref="K143:K144" si="92">F143*3</f>
        <v>5844</v>
      </c>
      <c r="L143" s="31">
        <f t="shared" ref="L143:L144" si="93">G143*4</f>
        <v>35284</v>
      </c>
      <c r="M143" s="33">
        <f t="shared" ref="M143:M144" si="94">SUM(I143:L143)</f>
        <v>43928</v>
      </c>
      <c r="N143" s="24">
        <f t="shared" ref="N143:N144" si="95">M143/H143</f>
        <v>3.498287807597356</v>
      </c>
      <c r="O143" s="86">
        <f>SQRT((((1-N144)^2)*D144+((2-N144)^2)*E144+((3-N144)^2)*F144+((4-N144)^2)*G144)/H144)</f>
        <v>0.88429139205120211</v>
      </c>
      <c r="P143" s="34">
        <v>96</v>
      </c>
      <c r="Q143" s="35">
        <v>81</v>
      </c>
      <c r="R143" s="34">
        <v>7</v>
      </c>
    </row>
    <row r="144" spans="1:19">
      <c r="A144" s="83"/>
      <c r="B144" s="11" t="s">
        <v>146</v>
      </c>
      <c r="C144" s="16">
        <f>SUM(C143)</f>
        <v>775</v>
      </c>
      <c r="D144" s="16">
        <f>SUM(D143)</f>
        <v>776</v>
      </c>
      <c r="E144" s="16">
        <f>SUM(E143)</f>
        <v>1012</v>
      </c>
      <c r="F144" s="16">
        <f>SUM(F143)</f>
        <v>1948</v>
      </c>
      <c r="G144" s="16">
        <f>SUM(G143)</f>
        <v>8821</v>
      </c>
      <c r="H144" s="13">
        <f>SUM(D144:G144)</f>
        <v>12557</v>
      </c>
      <c r="I144" s="45">
        <f t="shared" si="90"/>
        <v>776</v>
      </c>
      <c r="J144" s="45">
        <f t="shared" si="91"/>
        <v>2024</v>
      </c>
      <c r="K144" s="45">
        <f t="shared" si="92"/>
        <v>5844</v>
      </c>
      <c r="L144" s="45">
        <f t="shared" si="93"/>
        <v>35284</v>
      </c>
      <c r="M144" s="46">
        <f t="shared" si="94"/>
        <v>43928</v>
      </c>
      <c r="N144" s="47">
        <f t="shared" si="95"/>
        <v>3.498287807597356</v>
      </c>
      <c r="O144" s="86"/>
      <c r="P144" s="40">
        <f>SUM(P143)</f>
        <v>96</v>
      </c>
      <c r="Q144" s="40">
        <f>SUM(Q143)</f>
        <v>81</v>
      </c>
      <c r="R144" s="40">
        <f>SUM(R143)</f>
        <v>7</v>
      </c>
      <c r="S144" s="54"/>
    </row>
    <row r="145" spans="1:18">
      <c r="A145" s="59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1"/>
    </row>
    <row r="146" spans="1:18" ht="18.75" customHeight="1">
      <c r="A146" s="83" t="s">
        <v>160</v>
      </c>
      <c r="B146" s="4" t="s">
        <v>122</v>
      </c>
      <c r="C146" s="31">
        <v>424</v>
      </c>
      <c r="D146" s="31">
        <v>43</v>
      </c>
      <c r="E146" s="31">
        <v>108</v>
      </c>
      <c r="F146" s="31">
        <v>307</v>
      </c>
      <c r="G146" s="31">
        <v>1818</v>
      </c>
      <c r="H146" s="14">
        <f>SUM(D146:G146)</f>
        <v>2276</v>
      </c>
      <c r="I146" s="31">
        <f t="shared" ref="I146:I148" si="96">D146*1</f>
        <v>43</v>
      </c>
      <c r="J146" s="31">
        <f t="shared" ref="J146:J148" si="97">E146*2</f>
        <v>216</v>
      </c>
      <c r="K146" s="31">
        <f t="shared" ref="K146:K148" si="98">F146*3</f>
        <v>921</v>
      </c>
      <c r="L146" s="31">
        <f t="shared" ref="L146:L148" si="99">G146*4</f>
        <v>7272</v>
      </c>
      <c r="M146" s="33">
        <f t="shared" ref="M146:M148" si="100">SUM(I146:L146)</f>
        <v>8452</v>
      </c>
      <c r="N146" s="24">
        <f t="shared" ref="N146:N148" si="101">M146/H146</f>
        <v>3.7135325131810193</v>
      </c>
      <c r="O146" s="86">
        <f>SQRT((((1-N148)^2)*D148+((2-N148)^2)*E148+((3-N148)^2)*F148+((4-N148)^2)*G148)/H148)</f>
        <v>0.70690452820221206</v>
      </c>
      <c r="P146" s="34">
        <v>19</v>
      </c>
      <c r="Q146" s="35">
        <v>3</v>
      </c>
      <c r="R146" s="34">
        <v>2</v>
      </c>
    </row>
    <row r="147" spans="1:18" ht="24" customHeight="1">
      <c r="A147" s="83"/>
      <c r="B147" s="4" t="s">
        <v>123</v>
      </c>
      <c r="C147" s="31">
        <v>243</v>
      </c>
      <c r="D147" s="31">
        <v>111</v>
      </c>
      <c r="E147" s="31">
        <v>101</v>
      </c>
      <c r="F147" s="31">
        <v>309</v>
      </c>
      <c r="G147" s="31">
        <v>1936</v>
      </c>
      <c r="H147" s="14">
        <f>SUM(D147:G147)</f>
        <v>2457</v>
      </c>
      <c r="I147" s="31">
        <f t="shared" si="96"/>
        <v>111</v>
      </c>
      <c r="J147" s="31">
        <f t="shared" si="97"/>
        <v>202</v>
      </c>
      <c r="K147" s="31">
        <f t="shared" si="98"/>
        <v>927</v>
      </c>
      <c r="L147" s="31">
        <f t="shared" si="99"/>
        <v>7744</v>
      </c>
      <c r="M147" s="33">
        <f t="shared" si="100"/>
        <v>8984</v>
      </c>
      <c r="N147" s="24">
        <f t="shared" si="101"/>
        <v>3.6564916564916565</v>
      </c>
      <c r="O147" s="86"/>
      <c r="P147" s="34">
        <v>14</v>
      </c>
      <c r="Q147" s="35">
        <v>15</v>
      </c>
      <c r="R147" s="34">
        <v>0</v>
      </c>
    </row>
    <row r="148" spans="1:18">
      <c r="A148" s="83"/>
      <c r="B148" s="11" t="s">
        <v>146</v>
      </c>
      <c r="C148" s="13">
        <f>SUM(C146:C147)</f>
        <v>667</v>
      </c>
      <c r="D148" s="13">
        <f>SUM(D146:D147)</f>
        <v>154</v>
      </c>
      <c r="E148" s="13">
        <f>SUM(E146:E147)</f>
        <v>209</v>
      </c>
      <c r="F148" s="13">
        <f>SUM(F146:F147)</f>
        <v>616</v>
      </c>
      <c r="G148" s="13">
        <f>SUM(G146:G147)</f>
        <v>3754</v>
      </c>
      <c r="H148" s="13">
        <f>SUM(D148:G148)</f>
        <v>4733</v>
      </c>
      <c r="I148" s="45">
        <f t="shared" si="96"/>
        <v>154</v>
      </c>
      <c r="J148" s="45">
        <f t="shared" si="97"/>
        <v>418</v>
      </c>
      <c r="K148" s="45">
        <f t="shared" si="98"/>
        <v>1848</v>
      </c>
      <c r="L148" s="45">
        <f t="shared" si="99"/>
        <v>15016</v>
      </c>
      <c r="M148" s="46">
        <f t="shared" si="100"/>
        <v>17436</v>
      </c>
      <c r="N148" s="47">
        <f t="shared" si="101"/>
        <v>3.6839214029156984</v>
      </c>
      <c r="O148" s="86"/>
      <c r="P148" s="40">
        <f>SUM(P146:P147)</f>
        <v>33</v>
      </c>
      <c r="Q148" s="40">
        <f>SUM(Q146:Q147)</f>
        <v>18</v>
      </c>
      <c r="R148" s="40">
        <f>SUM(R146:R147)</f>
        <v>2</v>
      </c>
    </row>
    <row r="149" spans="1:18">
      <c r="A149" s="59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1"/>
    </row>
    <row r="150" spans="1:18" ht="21" customHeight="1">
      <c r="A150" s="83" t="s">
        <v>68</v>
      </c>
      <c r="B150" s="31" t="s">
        <v>69</v>
      </c>
      <c r="C150" s="31">
        <v>64</v>
      </c>
      <c r="D150" s="31">
        <v>6</v>
      </c>
      <c r="E150" s="31">
        <v>2</v>
      </c>
      <c r="F150" s="31">
        <v>34</v>
      </c>
      <c r="G150" s="31">
        <v>230</v>
      </c>
      <c r="H150" s="14">
        <f>SUM(D150:G150)</f>
        <v>272</v>
      </c>
      <c r="I150" s="31">
        <f t="shared" ref="I150:I151" si="102">D150*1</f>
        <v>6</v>
      </c>
      <c r="J150" s="31">
        <f t="shared" ref="J150:J151" si="103">E150*2</f>
        <v>4</v>
      </c>
      <c r="K150" s="31">
        <f t="shared" ref="K150:K151" si="104">F150*3</f>
        <v>102</v>
      </c>
      <c r="L150" s="31">
        <f t="shared" ref="L150:L151" si="105">G150*4</f>
        <v>920</v>
      </c>
      <c r="M150" s="33">
        <f t="shared" ref="M150:M151" si="106">SUM(I150:L150)</f>
        <v>1032</v>
      </c>
      <c r="N150" s="24">
        <f t="shared" ref="N150:N151" si="107">M150/H150</f>
        <v>3.7941176470588234</v>
      </c>
      <c r="O150" s="86">
        <f>SQRT((((1-N151)^2)*D151+((2-N151)^2)*E151+((3-N151)^2)*F151+((4-N151)^2)*G151)/H151)</f>
        <v>0.55727339180871815</v>
      </c>
      <c r="P150" s="34">
        <v>2</v>
      </c>
      <c r="Q150" s="35">
        <v>0</v>
      </c>
      <c r="R150" s="34">
        <v>0</v>
      </c>
    </row>
    <row r="151" spans="1:18" ht="15" customHeight="1">
      <c r="A151" s="83"/>
      <c r="B151" s="11" t="s">
        <v>146</v>
      </c>
      <c r="C151" s="16">
        <f>SUM(C150)</f>
        <v>64</v>
      </c>
      <c r="D151" s="16">
        <f>SUM(D150)</f>
        <v>6</v>
      </c>
      <c r="E151" s="16">
        <f>SUM(E150)</f>
        <v>2</v>
      </c>
      <c r="F151" s="16">
        <f>SUM(F150)</f>
        <v>34</v>
      </c>
      <c r="G151" s="16">
        <f>SUM(G150)</f>
        <v>230</v>
      </c>
      <c r="H151" s="13">
        <f>SUM(D151:G151)</f>
        <v>272</v>
      </c>
      <c r="I151" s="45">
        <f t="shared" si="102"/>
        <v>6</v>
      </c>
      <c r="J151" s="45">
        <f t="shared" si="103"/>
        <v>4</v>
      </c>
      <c r="K151" s="45">
        <f t="shared" si="104"/>
        <v>102</v>
      </c>
      <c r="L151" s="45">
        <f t="shared" si="105"/>
        <v>920</v>
      </c>
      <c r="M151" s="46">
        <f t="shared" si="106"/>
        <v>1032</v>
      </c>
      <c r="N151" s="47">
        <f t="shared" si="107"/>
        <v>3.7941176470588234</v>
      </c>
      <c r="O151" s="86"/>
      <c r="P151" s="40">
        <f>SUM(P150)</f>
        <v>2</v>
      </c>
      <c r="Q151" s="40">
        <f>SUM(Q150)</f>
        <v>0</v>
      </c>
      <c r="R151" s="40">
        <f>SUM(R150)</f>
        <v>0</v>
      </c>
    </row>
    <row r="152" spans="1:18">
      <c r="A152" s="59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1"/>
    </row>
    <row r="153" spans="1:18" ht="25.5" customHeight="1">
      <c r="A153" s="83" t="s">
        <v>70</v>
      </c>
      <c r="B153" s="3" t="s">
        <v>71</v>
      </c>
      <c r="C153" s="31">
        <v>141</v>
      </c>
      <c r="D153" s="31">
        <v>115</v>
      </c>
      <c r="E153" s="31">
        <v>148</v>
      </c>
      <c r="F153" s="31">
        <v>421</v>
      </c>
      <c r="G153" s="31">
        <v>2607</v>
      </c>
      <c r="H153" s="14">
        <f>SUM(D153:G153)</f>
        <v>3291</v>
      </c>
      <c r="I153" s="31">
        <f t="shared" ref="I153:I154" si="108">D153*1</f>
        <v>115</v>
      </c>
      <c r="J153" s="31">
        <f t="shared" ref="J153:J154" si="109">E153*2</f>
        <v>296</v>
      </c>
      <c r="K153" s="31">
        <f t="shared" ref="K153:K154" si="110">F153*3</f>
        <v>1263</v>
      </c>
      <c r="L153" s="31">
        <f t="shared" ref="L153:L154" si="111">G153*4</f>
        <v>10428</v>
      </c>
      <c r="M153" s="33">
        <f t="shared" ref="M153:M154" si="112">SUM(I153:L153)</f>
        <v>12102</v>
      </c>
      <c r="N153" s="24">
        <f t="shared" ref="N153:N154" si="113">M153/H153</f>
        <v>3.6773017319963537</v>
      </c>
      <c r="O153" s="86">
        <f>SQRT((((1-N154)^2)*D154+((2-N154)^2)*E154+((3-N154)^2)*F154+((4-N154)^2)*G154)/H154)</f>
        <v>0.71983962041474747</v>
      </c>
      <c r="P153" s="34">
        <v>30</v>
      </c>
      <c r="Q153" s="35">
        <v>24</v>
      </c>
      <c r="R153" s="34">
        <v>2</v>
      </c>
    </row>
    <row r="154" spans="1:18" ht="27.75" customHeight="1">
      <c r="A154" s="83"/>
      <c r="B154" s="11" t="s">
        <v>146</v>
      </c>
      <c r="C154" s="13">
        <f>SUM(C153)</f>
        <v>141</v>
      </c>
      <c r="D154" s="13">
        <f>SUM(D153)</f>
        <v>115</v>
      </c>
      <c r="E154" s="13">
        <f>SUM(E153)</f>
        <v>148</v>
      </c>
      <c r="F154" s="13">
        <f>SUM(F153)</f>
        <v>421</v>
      </c>
      <c r="G154" s="13">
        <f>SUM(G153)</f>
        <v>2607</v>
      </c>
      <c r="H154" s="13">
        <f>SUM(D154:G154)</f>
        <v>3291</v>
      </c>
      <c r="I154" s="45">
        <f t="shared" si="108"/>
        <v>115</v>
      </c>
      <c r="J154" s="45">
        <f t="shared" si="109"/>
        <v>296</v>
      </c>
      <c r="K154" s="45">
        <f t="shared" si="110"/>
        <v>1263</v>
      </c>
      <c r="L154" s="45">
        <f t="shared" si="111"/>
        <v>10428</v>
      </c>
      <c r="M154" s="46">
        <f t="shared" si="112"/>
        <v>12102</v>
      </c>
      <c r="N154" s="47">
        <f t="shared" si="113"/>
        <v>3.6773017319963537</v>
      </c>
      <c r="O154" s="86"/>
      <c r="P154" s="40">
        <f>SUM(P153)</f>
        <v>30</v>
      </c>
      <c r="Q154" s="40">
        <f>SUM(Q153)</f>
        <v>24</v>
      </c>
      <c r="R154" s="40">
        <f>SUM(R153)</f>
        <v>2</v>
      </c>
    </row>
    <row r="155" spans="1:18" ht="15.75" customHeight="1">
      <c r="A155" s="59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1"/>
    </row>
    <row r="156" spans="1:18" ht="33.75" customHeight="1">
      <c r="A156" s="83" t="s">
        <v>142</v>
      </c>
      <c r="B156" s="4" t="s">
        <v>143</v>
      </c>
      <c r="C156" s="31">
        <v>231</v>
      </c>
      <c r="D156" s="31">
        <v>206</v>
      </c>
      <c r="E156" s="31">
        <v>344</v>
      </c>
      <c r="F156" s="31">
        <v>614</v>
      </c>
      <c r="G156" s="31">
        <v>2733</v>
      </c>
      <c r="H156" s="14">
        <f>SUM(D156:G156)</f>
        <v>3897</v>
      </c>
      <c r="I156" s="31">
        <f t="shared" ref="I156:I157" si="114">D156*1</f>
        <v>206</v>
      </c>
      <c r="J156" s="31">
        <f t="shared" ref="J156:J157" si="115">E156*2</f>
        <v>688</v>
      </c>
      <c r="K156" s="31">
        <f t="shared" ref="K156:K157" si="116">F156*3</f>
        <v>1842</v>
      </c>
      <c r="L156" s="31">
        <f t="shared" ref="L156:L157" si="117">G156*4</f>
        <v>10932</v>
      </c>
      <c r="M156" s="33">
        <f t="shared" ref="M156:M157" si="118">SUM(I156:L156)</f>
        <v>13668</v>
      </c>
      <c r="N156" s="24">
        <f t="shared" ref="N156:N157" si="119">M156/H156</f>
        <v>3.5073133179368745</v>
      </c>
      <c r="O156" s="86">
        <f>SQRT((((1-N157)^2)*D157+((2-N157)^2)*E157+((3-N157)^2)*F157+((4-N157)^2)*G157)/H157)</f>
        <v>0.86235701889154426</v>
      </c>
      <c r="P156" s="34">
        <v>17</v>
      </c>
      <c r="Q156" s="35">
        <v>14</v>
      </c>
      <c r="R156" s="34">
        <v>0</v>
      </c>
    </row>
    <row r="157" spans="1:18" ht="21" customHeight="1">
      <c r="A157" s="83"/>
      <c r="B157" s="11" t="s">
        <v>146</v>
      </c>
      <c r="C157" s="13">
        <f>SUM(C156)</f>
        <v>231</v>
      </c>
      <c r="D157" s="13">
        <f>SUM(D156)</f>
        <v>206</v>
      </c>
      <c r="E157" s="13">
        <f>SUM(E156)</f>
        <v>344</v>
      </c>
      <c r="F157" s="13">
        <f>SUM(F156)</f>
        <v>614</v>
      </c>
      <c r="G157" s="13">
        <f>SUM(G156)</f>
        <v>2733</v>
      </c>
      <c r="H157" s="13">
        <f>SUM(D157:G157)</f>
        <v>3897</v>
      </c>
      <c r="I157" s="45">
        <f t="shared" si="114"/>
        <v>206</v>
      </c>
      <c r="J157" s="45">
        <f t="shared" si="115"/>
        <v>688</v>
      </c>
      <c r="K157" s="45">
        <f t="shared" si="116"/>
        <v>1842</v>
      </c>
      <c r="L157" s="45">
        <f t="shared" si="117"/>
        <v>10932</v>
      </c>
      <c r="M157" s="46">
        <f t="shared" si="118"/>
        <v>13668</v>
      </c>
      <c r="N157" s="47">
        <f t="shared" si="119"/>
        <v>3.5073133179368745</v>
      </c>
      <c r="O157" s="86"/>
      <c r="P157" s="40">
        <f>SUM(P156)</f>
        <v>17</v>
      </c>
      <c r="Q157" s="40">
        <f>SUM(Q156)</f>
        <v>14</v>
      </c>
      <c r="R157" s="40">
        <f>SUM(R156)</f>
        <v>0</v>
      </c>
    </row>
    <row r="158" spans="1:18">
      <c r="A158" s="59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1"/>
    </row>
    <row r="159" spans="1:18" ht="16.5" customHeight="1">
      <c r="A159" s="108" t="s">
        <v>72</v>
      </c>
      <c r="B159" s="4" t="s">
        <v>73</v>
      </c>
      <c r="C159" s="31">
        <v>570</v>
      </c>
      <c r="D159" s="31">
        <v>595</v>
      </c>
      <c r="E159" s="31">
        <v>898</v>
      </c>
      <c r="F159" s="31">
        <v>2242</v>
      </c>
      <c r="G159" s="31">
        <v>8583</v>
      </c>
      <c r="H159" s="19">
        <f>SUM(D159:G159)</f>
        <v>12318</v>
      </c>
      <c r="I159" s="31">
        <f t="shared" ref="I159:I160" si="120">D159*1</f>
        <v>595</v>
      </c>
      <c r="J159" s="31">
        <f t="shared" ref="J159:J160" si="121">E159*2</f>
        <v>1796</v>
      </c>
      <c r="K159" s="31">
        <f t="shared" ref="K159:K160" si="122">F159*3</f>
        <v>6726</v>
      </c>
      <c r="L159" s="31">
        <f t="shared" ref="L159:L160" si="123">G159*4</f>
        <v>34332</v>
      </c>
      <c r="M159" s="33">
        <f t="shared" ref="M159:M160" si="124">SUM(I159:L159)</f>
        <v>43449</v>
      </c>
      <c r="N159" s="24">
        <f t="shared" ref="N159:N160" si="125">M159/H159</f>
        <v>3.5272771553823672</v>
      </c>
      <c r="O159" s="104">
        <f>SQRT((((1-N160)^2)*D160+((2-N160)^2)*E160+((3-N160)^2)*F160+((4-N160)^2)*G160)/H160)</f>
        <v>0.82757393797258783</v>
      </c>
      <c r="P159" s="34">
        <v>106</v>
      </c>
      <c r="Q159" s="35">
        <v>79</v>
      </c>
      <c r="R159" s="34">
        <v>3</v>
      </c>
    </row>
    <row r="160" spans="1:18">
      <c r="A160" s="108"/>
      <c r="B160" s="11" t="s">
        <v>146</v>
      </c>
      <c r="C160" s="13">
        <f>SUM(C159)</f>
        <v>570</v>
      </c>
      <c r="D160" s="13">
        <f>SUM(D159)</f>
        <v>595</v>
      </c>
      <c r="E160" s="13">
        <f>SUM(E159)</f>
        <v>898</v>
      </c>
      <c r="F160" s="13">
        <f>SUM(F159)</f>
        <v>2242</v>
      </c>
      <c r="G160" s="13">
        <f>SUM(G159)</f>
        <v>8583</v>
      </c>
      <c r="H160" s="13">
        <f>SUM(D160:G160)</f>
        <v>12318</v>
      </c>
      <c r="I160" s="45">
        <f t="shared" si="120"/>
        <v>595</v>
      </c>
      <c r="J160" s="45">
        <f t="shared" si="121"/>
        <v>1796</v>
      </c>
      <c r="K160" s="45">
        <f t="shared" si="122"/>
        <v>6726</v>
      </c>
      <c r="L160" s="45">
        <f t="shared" si="123"/>
        <v>34332</v>
      </c>
      <c r="M160" s="46">
        <f t="shared" si="124"/>
        <v>43449</v>
      </c>
      <c r="N160" s="47">
        <f t="shared" si="125"/>
        <v>3.5272771553823672</v>
      </c>
      <c r="O160" s="104"/>
      <c r="P160" s="40">
        <f>SUM(P159)</f>
        <v>106</v>
      </c>
      <c r="Q160" s="40">
        <f>SUM(Q159)</f>
        <v>79</v>
      </c>
      <c r="R160" s="40">
        <f>SUM(R159)</f>
        <v>3</v>
      </c>
    </row>
    <row r="161" spans="1:19">
      <c r="A161" s="59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1"/>
    </row>
    <row r="162" spans="1:19" ht="15" customHeight="1">
      <c r="A162" s="87" t="s">
        <v>74</v>
      </c>
      <c r="B162" s="3" t="s">
        <v>75</v>
      </c>
      <c r="C162" s="31">
        <v>1219</v>
      </c>
      <c r="D162" s="31">
        <v>473</v>
      </c>
      <c r="E162" s="31">
        <v>681</v>
      </c>
      <c r="F162" s="31">
        <v>1763</v>
      </c>
      <c r="G162" s="31">
        <v>6148</v>
      </c>
      <c r="H162" s="30">
        <f>SUM(D162:G162)</f>
        <v>9065</v>
      </c>
      <c r="I162" s="31">
        <f t="shared" ref="I162:I165" si="126">D162*1</f>
        <v>473</v>
      </c>
      <c r="J162" s="31">
        <f t="shared" ref="J162:J165" si="127">E162*2</f>
        <v>1362</v>
      </c>
      <c r="K162" s="31">
        <f t="shared" ref="K162:K165" si="128">F162*3</f>
        <v>5289</v>
      </c>
      <c r="L162" s="31">
        <f t="shared" ref="L162:L165" si="129">G162*4</f>
        <v>24592</v>
      </c>
      <c r="M162" s="33">
        <f t="shared" ref="M162:M165" si="130">SUM(I162:L162)</f>
        <v>31716</v>
      </c>
      <c r="N162" s="24">
        <f t="shared" ref="N162:N165" si="131">M162/H162</f>
        <v>3.4987313844456702</v>
      </c>
      <c r="O162" s="74">
        <f>SQRT((((1-N165)^2)*D165+((2-N165)^2)*E165+((3-N165)^2)*F165+((4-N165)^2)*G165)/H165)</f>
        <v>0.83313958354176509</v>
      </c>
      <c r="P162" s="34">
        <v>61</v>
      </c>
      <c r="Q162" s="35">
        <v>38</v>
      </c>
      <c r="R162" s="34">
        <v>9</v>
      </c>
    </row>
    <row r="163" spans="1:19" ht="15" customHeight="1">
      <c r="A163" s="88"/>
      <c r="B163" s="3" t="s">
        <v>76</v>
      </c>
      <c r="C163" s="31">
        <v>212</v>
      </c>
      <c r="D163" s="31">
        <v>125</v>
      </c>
      <c r="E163" s="31">
        <v>299</v>
      </c>
      <c r="F163" s="31">
        <v>782</v>
      </c>
      <c r="G163" s="31">
        <v>2506</v>
      </c>
      <c r="H163" s="30">
        <f>SUM(D163:G163)</f>
        <v>3712</v>
      </c>
      <c r="I163" s="31">
        <f t="shared" si="126"/>
        <v>125</v>
      </c>
      <c r="J163" s="31">
        <f t="shared" si="127"/>
        <v>598</v>
      </c>
      <c r="K163" s="31">
        <f t="shared" si="128"/>
        <v>2346</v>
      </c>
      <c r="L163" s="31">
        <f t="shared" si="129"/>
        <v>10024</v>
      </c>
      <c r="M163" s="33">
        <f t="shared" si="130"/>
        <v>13093</v>
      </c>
      <c r="N163" s="24">
        <f t="shared" si="131"/>
        <v>3.5272090517241379</v>
      </c>
      <c r="O163" s="75"/>
      <c r="P163" s="34">
        <v>34</v>
      </c>
      <c r="Q163" s="35">
        <v>34</v>
      </c>
      <c r="R163" s="34">
        <v>4</v>
      </c>
    </row>
    <row r="164" spans="1:19" ht="20.25" customHeight="1">
      <c r="A164" s="88"/>
      <c r="B164" s="3" t="s">
        <v>77</v>
      </c>
      <c r="C164" s="31">
        <v>289</v>
      </c>
      <c r="D164" s="31">
        <v>185</v>
      </c>
      <c r="E164" s="31">
        <v>237</v>
      </c>
      <c r="F164" s="31">
        <v>480</v>
      </c>
      <c r="G164" s="31">
        <v>2373</v>
      </c>
      <c r="H164" s="30">
        <f>SUM(D164:G164)</f>
        <v>3275</v>
      </c>
      <c r="I164" s="31">
        <f t="shared" si="126"/>
        <v>185</v>
      </c>
      <c r="J164" s="31">
        <f t="shared" si="127"/>
        <v>474</v>
      </c>
      <c r="K164" s="31">
        <f t="shared" si="128"/>
        <v>1440</v>
      </c>
      <c r="L164" s="31">
        <f t="shared" si="129"/>
        <v>9492</v>
      </c>
      <c r="M164" s="33">
        <f t="shared" si="130"/>
        <v>11591</v>
      </c>
      <c r="N164" s="24">
        <f t="shared" si="131"/>
        <v>3.539236641221374</v>
      </c>
      <c r="O164" s="75"/>
      <c r="P164" s="34">
        <v>11</v>
      </c>
      <c r="Q164" s="35">
        <v>29</v>
      </c>
      <c r="R164" s="35">
        <v>4</v>
      </c>
    </row>
    <row r="165" spans="1:19">
      <c r="A165" s="89"/>
      <c r="B165" s="11" t="s">
        <v>146</v>
      </c>
      <c r="C165" s="13">
        <f>SUM(C162:C164)</f>
        <v>1720</v>
      </c>
      <c r="D165" s="13">
        <f>SUM(D162:D164)</f>
        <v>783</v>
      </c>
      <c r="E165" s="13">
        <f>SUM(E162:E164)</f>
        <v>1217</v>
      </c>
      <c r="F165" s="13">
        <f>SUM(F162:F164)</f>
        <v>3025</v>
      </c>
      <c r="G165" s="13">
        <f>SUM(G162:G164)</f>
        <v>11027</v>
      </c>
      <c r="H165" s="13">
        <f>SUM(D165:G165)</f>
        <v>16052</v>
      </c>
      <c r="I165" s="45">
        <f t="shared" si="126"/>
        <v>783</v>
      </c>
      <c r="J165" s="45">
        <f t="shared" si="127"/>
        <v>2434</v>
      </c>
      <c r="K165" s="45">
        <f t="shared" si="128"/>
        <v>9075</v>
      </c>
      <c r="L165" s="45">
        <f t="shared" si="129"/>
        <v>44108</v>
      </c>
      <c r="M165" s="46">
        <f t="shared" si="130"/>
        <v>56400</v>
      </c>
      <c r="N165" s="47">
        <f t="shared" si="131"/>
        <v>3.5135808621978568</v>
      </c>
      <c r="O165" s="76"/>
      <c r="P165" s="40">
        <f>SUM(P162:P164)</f>
        <v>106</v>
      </c>
      <c r="Q165" s="40">
        <f>SUM(Q162:Q164)</f>
        <v>101</v>
      </c>
      <c r="R165" s="40">
        <f>SUM(R162:R164)</f>
        <v>17</v>
      </c>
    </row>
    <row r="166" spans="1:19">
      <c r="A166" s="59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1"/>
    </row>
    <row r="167" spans="1:19" ht="20.25" customHeight="1">
      <c r="A167" s="85" t="s">
        <v>78</v>
      </c>
      <c r="B167" s="4" t="s">
        <v>79</v>
      </c>
      <c r="C167" s="31">
        <v>406</v>
      </c>
      <c r="D167" s="31">
        <v>273</v>
      </c>
      <c r="E167" s="31">
        <v>406</v>
      </c>
      <c r="F167" s="31">
        <v>1155</v>
      </c>
      <c r="G167" s="31">
        <v>6760</v>
      </c>
      <c r="H167" s="14">
        <f>SUM(D167:G167)</f>
        <v>8594</v>
      </c>
      <c r="I167" s="31">
        <f t="shared" ref="I167:I168" si="132">D167*1</f>
        <v>273</v>
      </c>
      <c r="J167" s="31">
        <f t="shared" ref="J167:J168" si="133">E167*2</f>
        <v>812</v>
      </c>
      <c r="K167" s="31">
        <f t="shared" ref="K167:K168" si="134">F167*3</f>
        <v>3465</v>
      </c>
      <c r="L167" s="31">
        <f t="shared" ref="L167:L168" si="135">G167*4</f>
        <v>27040</v>
      </c>
      <c r="M167" s="33">
        <f t="shared" ref="M167:M168" si="136">SUM(I167:L167)</f>
        <v>31590</v>
      </c>
      <c r="N167" s="24">
        <f t="shared" ref="N167:N168" si="137">M167/H167</f>
        <v>3.675820339771934</v>
      </c>
      <c r="O167" s="86">
        <f>SQRT((((1-N168)^2)*D168+((2-N168)^2)*E168+((3-N168)^2)*F168+((4-N168)^2)*G168)/H168)</f>
        <v>0.71004917005861767</v>
      </c>
      <c r="P167" s="34">
        <v>57</v>
      </c>
      <c r="Q167" s="35">
        <v>17</v>
      </c>
      <c r="R167" s="34">
        <v>0</v>
      </c>
      <c r="S167" s="54"/>
    </row>
    <row r="168" spans="1:19">
      <c r="A168" s="85"/>
      <c r="B168" s="11" t="s">
        <v>146</v>
      </c>
      <c r="C168" s="16">
        <f>SUM(C167)</f>
        <v>406</v>
      </c>
      <c r="D168" s="16">
        <f>SUM(D167)</f>
        <v>273</v>
      </c>
      <c r="E168" s="16">
        <f>SUM(E167)</f>
        <v>406</v>
      </c>
      <c r="F168" s="16">
        <f>SUM(F167)</f>
        <v>1155</v>
      </c>
      <c r="G168" s="16">
        <f>SUM(G167)</f>
        <v>6760</v>
      </c>
      <c r="H168" s="13">
        <f>SUM(D168:G168)</f>
        <v>8594</v>
      </c>
      <c r="I168" s="45">
        <f t="shared" si="132"/>
        <v>273</v>
      </c>
      <c r="J168" s="45">
        <f t="shared" si="133"/>
        <v>812</v>
      </c>
      <c r="K168" s="45">
        <f t="shared" si="134"/>
        <v>3465</v>
      </c>
      <c r="L168" s="45">
        <f t="shared" si="135"/>
        <v>27040</v>
      </c>
      <c r="M168" s="46">
        <f t="shared" si="136"/>
        <v>31590</v>
      </c>
      <c r="N168" s="47">
        <f t="shared" si="137"/>
        <v>3.675820339771934</v>
      </c>
      <c r="O168" s="86"/>
      <c r="P168" s="40">
        <f>SUM(P167)</f>
        <v>57</v>
      </c>
      <c r="Q168" s="40">
        <f>SUM(Q167)</f>
        <v>17</v>
      </c>
      <c r="R168" s="40">
        <f>SUM(R167)</f>
        <v>0</v>
      </c>
      <c r="S168" s="54"/>
    </row>
    <row r="169" spans="1:19">
      <c r="A169" s="59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1"/>
    </row>
    <row r="170" spans="1:19" ht="15" customHeight="1">
      <c r="A170" s="83" t="s">
        <v>152</v>
      </c>
      <c r="B170" s="3" t="s">
        <v>89</v>
      </c>
      <c r="C170" s="31">
        <v>247</v>
      </c>
      <c r="D170" s="31">
        <v>220</v>
      </c>
      <c r="E170" s="31">
        <v>323</v>
      </c>
      <c r="F170" s="31">
        <v>544</v>
      </c>
      <c r="G170" s="31">
        <v>2926</v>
      </c>
      <c r="H170" s="14">
        <f t="shared" ref="H170:H175" si="138">SUM(D170:G170)</f>
        <v>4013</v>
      </c>
      <c r="I170" s="31">
        <f t="shared" ref="I170:I211" si="139">D170*1</f>
        <v>220</v>
      </c>
      <c r="J170" s="31">
        <f t="shared" ref="J170:J175" si="140">E170*2</f>
        <v>646</v>
      </c>
      <c r="K170" s="31">
        <f t="shared" ref="K170:K175" si="141">F170*3</f>
        <v>1632</v>
      </c>
      <c r="L170" s="31">
        <f t="shared" ref="L170:L175" si="142">G170*4</f>
        <v>11704</v>
      </c>
      <c r="M170" s="33">
        <f t="shared" ref="M170:M175" si="143">SUM(I170:L170)</f>
        <v>14202</v>
      </c>
      <c r="N170" s="24">
        <f t="shared" ref="N170:N175" si="144">M170/H170</f>
        <v>3.5389982556690756</v>
      </c>
      <c r="O170" s="86">
        <f>SQRT((((1-N175)^2)*D175+((2-N175)^2)*E175+((3-N175)^2)*F175+((4-N175)^2)*G175)/H175)</f>
        <v>0.84055589753250881</v>
      </c>
      <c r="P170" s="34">
        <v>24</v>
      </c>
      <c r="Q170" s="35">
        <v>36</v>
      </c>
      <c r="R170" s="34">
        <v>0</v>
      </c>
    </row>
    <row r="171" spans="1:19" ht="15" customHeight="1">
      <c r="A171" s="83"/>
      <c r="B171" s="3" t="s">
        <v>155</v>
      </c>
      <c r="C171" s="31">
        <v>70</v>
      </c>
      <c r="D171" s="31">
        <v>72</v>
      </c>
      <c r="E171" s="31">
        <v>111</v>
      </c>
      <c r="F171" s="31">
        <v>353</v>
      </c>
      <c r="G171" s="31">
        <v>1614</v>
      </c>
      <c r="H171" s="29">
        <f t="shared" si="138"/>
        <v>2150</v>
      </c>
      <c r="I171" s="31">
        <f t="shared" si="139"/>
        <v>72</v>
      </c>
      <c r="J171" s="31">
        <f t="shared" si="140"/>
        <v>222</v>
      </c>
      <c r="K171" s="31">
        <f t="shared" si="141"/>
        <v>1059</v>
      </c>
      <c r="L171" s="31">
        <f t="shared" si="142"/>
        <v>6456</v>
      </c>
      <c r="M171" s="33">
        <f t="shared" si="143"/>
        <v>7809</v>
      </c>
      <c r="N171" s="24">
        <f t="shared" si="144"/>
        <v>3.632093023255814</v>
      </c>
      <c r="O171" s="86"/>
      <c r="P171" s="34">
        <v>20</v>
      </c>
      <c r="Q171" s="35">
        <v>10</v>
      </c>
      <c r="R171" s="34">
        <v>1</v>
      </c>
    </row>
    <row r="172" spans="1:19" ht="15" customHeight="1">
      <c r="A172" s="83"/>
      <c r="B172" s="3" t="s">
        <v>124</v>
      </c>
      <c r="C172" s="31">
        <v>350</v>
      </c>
      <c r="D172" s="31">
        <v>196</v>
      </c>
      <c r="E172" s="31">
        <v>175</v>
      </c>
      <c r="F172" s="31">
        <v>380</v>
      </c>
      <c r="G172" s="31">
        <v>2427</v>
      </c>
      <c r="H172" s="14">
        <f t="shared" si="138"/>
        <v>3178</v>
      </c>
      <c r="I172" s="31">
        <f t="shared" si="139"/>
        <v>196</v>
      </c>
      <c r="J172" s="31">
        <f t="shared" si="140"/>
        <v>350</v>
      </c>
      <c r="K172" s="31">
        <f t="shared" si="141"/>
        <v>1140</v>
      </c>
      <c r="L172" s="31">
        <f t="shared" si="142"/>
        <v>9708</v>
      </c>
      <c r="M172" s="33">
        <f t="shared" si="143"/>
        <v>11394</v>
      </c>
      <c r="N172" s="24">
        <f t="shared" si="144"/>
        <v>3.5852737570799245</v>
      </c>
      <c r="O172" s="86"/>
      <c r="P172" s="34">
        <v>36</v>
      </c>
      <c r="Q172" s="35">
        <v>18</v>
      </c>
      <c r="R172" s="34">
        <v>0</v>
      </c>
    </row>
    <row r="173" spans="1:19" ht="15" customHeight="1">
      <c r="A173" s="83"/>
      <c r="B173" s="3" t="s">
        <v>125</v>
      </c>
      <c r="C173" s="31">
        <v>177</v>
      </c>
      <c r="D173" s="31">
        <v>265</v>
      </c>
      <c r="E173" s="31">
        <v>272</v>
      </c>
      <c r="F173" s="31">
        <v>794</v>
      </c>
      <c r="G173" s="31">
        <v>4072</v>
      </c>
      <c r="H173" s="14">
        <f t="shared" si="138"/>
        <v>5403</v>
      </c>
      <c r="I173" s="31">
        <f t="shared" si="139"/>
        <v>265</v>
      </c>
      <c r="J173" s="31">
        <f t="shared" si="140"/>
        <v>544</v>
      </c>
      <c r="K173" s="31">
        <f t="shared" si="141"/>
        <v>2382</v>
      </c>
      <c r="L173" s="31">
        <f t="shared" si="142"/>
        <v>16288</v>
      </c>
      <c r="M173" s="33">
        <f t="shared" si="143"/>
        <v>19479</v>
      </c>
      <c r="N173" s="24">
        <f t="shared" si="144"/>
        <v>3.6052193225985563</v>
      </c>
      <c r="O173" s="86"/>
      <c r="P173" s="34">
        <v>38</v>
      </c>
      <c r="Q173" s="35">
        <v>17</v>
      </c>
      <c r="R173" s="34">
        <v>1</v>
      </c>
    </row>
    <row r="174" spans="1:19" ht="15" customHeight="1">
      <c r="A174" s="83"/>
      <c r="B174" s="3" t="s">
        <v>126</v>
      </c>
      <c r="C174" s="31">
        <v>167</v>
      </c>
      <c r="D174" s="31">
        <v>163</v>
      </c>
      <c r="E174" s="31">
        <v>146</v>
      </c>
      <c r="F174" s="31">
        <v>316</v>
      </c>
      <c r="G174" s="31">
        <v>1032</v>
      </c>
      <c r="H174" s="14">
        <f t="shared" si="138"/>
        <v>1657</v>
      </c>
      <c r="I174" s="31">
        <f t="shared" si="139"/>
        <v>163</v>
      </c>
      <c r="J174" s="31">
        <f t="shared" si="140"/>
        <v>292</v>
      </c>
      <c r="K174" s="31">
        <f t="shared" si="141"/>
        <v>948</v>
      </c>
      <c r="L174" s="31">
        <f t="shared" si="142"/>
        <v>4128</v>
      </c>
      <c r="M174" s="33">
        <f t="shared" si="143"/>
        <v>5531</v>
      </c>
      <c r="N174" s="24">
        <f t="shared" si="144"/>
        <v>3.3379601689800844</v>
      </c>
      <c r="O174" s="86"/>
      <c r="P174" s="34">
        <v>7</v>
      </c>
      <c r="Q174" s="35">
        <v>6</v>
      </c>
      <c r="R174" s="34">
        <v>2</v>
      </c>
    </row>
    <row r="175" spans="1:19">
      <c r="A175" s="83"/>
      <c r="B175" s="11" t="s">
        <v>146</v>
      </c>
      <c r="C175" s="13">
        <f>SUM(C170:C174)</f>
        <v>1011</v>
      </c>
      <c r="D175" s="13">
        <f>SUM(D170:D174)</f>
        <v>916</v>
      </c>
      <c r="E175" s="13">
        <f>SUM(E170:E174)</f>
        <v>1027</v>
      </c>
      <c r="F175" s="13">
        <f>SUM(F170:F174)</f>
        <v>2387</v>
      </c>
      <c r="G175" s="13">
        <f>SUM(G170:G174)</f>
        <v>12071</v>
      </c>
      <c r="H175" s="13">
        <f t="shared" si="138"/>
        <v>16401</v>
      </c>
      <c r="I175" s="45">
        <f t="shared" si="139"/>
        <v>916</v>
      </c>
      <c r="J175" s="45">
        <f t="shared" si="140"/>
        <v>2054</v>
      </c>
      <c r="K175" s="45">
        <f t="shared" si="141"/>
        <v>7161</v>
      </c>
      <c r="L175" s="45">
        <f t="shared" si="142"/>
        <v>48284</v>
      </c>
      <c r="M175" s="46">
        <f t="shared" si="143"/>
        <v>58415</v>
      </c>
      <c r="N175" s="47">
        <f t="shared" si="144"/>
        <v>3.5616730687153222</v>
      </c>
      <c r="O175" s="86"/>
      <c r="P175" s="40">
        <f>SUM(P170:P174)</f>
        <v>125</v>
      </c>
      <c r="Q175" s="40">
        <f>SUM(Q170:Q174)</f>
        <v>87</v>
      </c>
      <c r="R175" s="40">
        <f>SUM(R170:R174)</f>
        <v>4</v>
      </c>
      <c r="S175" s="54"/>
    </row>
    <row r="176" spans="1:19">
      <c r="A176" s="59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1"/>
    </row>
    <row r="177" spans="1:19" ht="15" customHeight="1">
      <c r="A177" s="84" t="s">
        <v>80</v>
      </c>
      <c r="B177" s="3" t="s">
        <v>81</v>
      </c>
      <c r="C177" s="31">
        <v>332</v>
      </c>
      <c r="D177" s="31">
        <v>120</v>
      </c>
      <c r="E177" s="31">
        <v>229</v>
      </c>
      <c r="F177" s="31">
        <v>573</v>
      </c>
      <c r="G177" s="31">
        <v>3114</v>
      </c>
      <c r="H177" s="14">
        <f>SUM(D177:G177)</f>
        <v>4036</v>
      </c>
      <c r="I177" s="31">
        <f t="shared" si="139"/>
        <v>120</v>
      </c>
      <c r="J177" s="31">
        <f t="shared" ref="J177:J180" si="145">E177*2</f>
        <v>458</v>
      </c>
      <c r="K177" s="31">
        <f t="shared" ref="K177:K180" si="146">F177*3</f>
        <v>1719</v>
      </c>
      <c r="L177" s="31">
        <f t="shared" ref="L177:L180" si="147">G177*4</f>
        <v>12456</v>
      </c>
      <c r="M177" s="33">
        <f t="shared" ref="M177" si="148">SUM(I177:L177)</f>
        <v>14753</v>
      </c>
      <c r="N177" s="24">
        <f t="shared" ref="N177:N180" si="149">M177/H177</f>
        <v>3.6553518334985133</v>
      </c>
      <c r="O177" s="86">
        <f>SQRT((((1-N180)^2)*D180+((2-N180)^2)*E180+((3-N180)^2)*F180+((4-N180)^2)*G180)/H180)</f>
        <v>0.72445409910628389</v>
      </c>
      <c r="P177" s="34">
        <v>46</v>
      </c>
      <c r="Q177" s="35">
        <v>24</v>
      </c>
      <c r="R177" s="34">
        <v>6</v>
      </c>
    </row>
    <row r="178" spans="1:19" ht="15" customHeight="1">
      <c r="A178" s="84"/>
      <c r="B178" s="3" t="s">
        <v>82</v>
      </c>
      <c r="C178" s="31">
        <v>961</v>
      </c>
      <c r="D178" s="31">
        <v>442</v>
      </c>
      <c r="E178" s="31">
        <v>600</v>
      </c>
      <c r="F178" s="31">
        <v>1517</v>
      </c>
      <c r="G178" s="31">
        <v>9704</v>
      </c>
      <c r="H178" s="14">
        <f>SUM(D178:G178)</f>
        <v>12263</v>
      </c>
      <c r="I178" s="31">
        <f t="shared" si="139"/>
        <v>442</v>
      </c>
      <c r="J178" s="31">
        <f t="shared" si="145"/>
        <v>1200</v>
      </c>
      <c r="K178" s="31">
        <f t="shared" si="146"/>
        <v>4551</v>
      </c>
      <c r="L178" s="31">
        <f t="shared" si="147"/>
        <v>38816</v>
      </c>
      <c r="M178" s="33">
        <f t="shared" ref="M178:M180" si="150">SUM(I178:L178)</f>
        <v>45009</v>
      </c>
      <c r="N178" s="24">
        <f t="shared" si="149"/>
        <v>3.6703090597733019</v>
      </c>
      <c r="O178" s="86"/>
      <c r="P178" s="34">
        <v>149</v>
      </c>
      <c r="Q178" s="35">
        <v>59</v>
      </c>
      <c r="R178" s="34">
        <v>8</v>
      </c>
    </row>
    <row r="179" spans="1:19" ht="15" customHeight="1">
      <c r="A179" s="84"/>
      <c r="B179" s="3" t="s">
        <v>83</v>
      </c>
      <c r="C179" s="31">
        <v>299</v>
      </c>
      <c r="D179" s="31">
        <v>86</v>
      </c>
      <c r="E179" s="31">
        <v>190</v>
      </c>
      <c r="F179" s="31">
        <v>462</v>
      </c>
      <c r="G179" s="31">
        <v>2551</v>
      </c>
      <c r="H179" s="14">
        <f>SUM(D179:G179)</f>
        <v>3289</v>
      </c>
      <c r="I179" s="31">
        <f t="shared" si="139"/>
        <v>86</v>
      </c>
      <c r="J179" s="31">
        <f t="shared" si="145"/>
        <v>380</v>
      </c>
      <c r="K179" s="31">
        <f t="shared" si="146"/>
        <v>1386</v>
      </c>
      <c r="L179" s="31">
        <f t="shared" si="147"/>
        <v>10204</v>
      </c>
      <c r="M179" s="33">
        <f t="shared" si="150"/>
        <v>12056</v>
      </c>
      <c r="N179" s="24">
        <f t="shared" si="149"/>
        <v>3.6655518394648827</v>
      </c>
      <c r="O179" s="86"/>
      <c r="P179" s="34">
        <v>43</v>
      </c>
      <c r="Q179" s="35">
        <v>17</v>
      </c>
      <c r="R179" s="34">
        <v>4</v>
      </c>
    </row>
    <row r="180" spans="1:19">
      <c r="A180" s="84"/>
      <c r="B180" s="11" t="s">
        <v>146</v>
      </c>
      <c r="C180" s="13">
        <f>SUM(C177:C179)</f>
        <v>1592</v>
      </c>
      <c r="D180" s="13">
        <f>SUM(D177:D179)</f>
        <v>648</v>
      </c>
      <c r="E180" s="13">
        <f>SUM(E177:E179)</f>
        <v>1019</v>
      </c>
      <c r="F180" s="13">
        <f>SUM(F177:F179)</f>
        <v>2552</v>
      </c>
      <c r="G180" s="13">
        <f>SUM(G177:G179)</f>
        <v>15369</v>
      </c>
      <c r="H180" s="13">
        <f>SUM(D180:G180)</f>
        <v>19588</v>
      </c>
      <c r="I180" s="45">
        <f t="shared" si="139"/>
        <v>648</v>
      </c>
      <c r="J180" s="45">
        <f t="shared" si="145"/>
        <v>2038</v>
      </c>
      <c r="K180" s="45">
        <f t="shared" si="146"/>
        <v>7656</v>
      </c>
      <c r="L180" s="45">
        <f t="shared" si="147"/>
        <v>61476</v>
      </c>
      <c r="M180" s="46">
        <f t="shared" si="150"/>
        <v>71818</v>
      </c>
      <c r="N180" s="47">
        <f t="shared" si="149"/>
        <v>3.6664284255666733</v>
      </c>
      <c r="O180" s="86"/>
      <c r="P180" s="40">
        <f>SUM(P177:P179)</f>
        <v>238</v>
      </c>
      <c r="Q180" s="40">
        <f>SUM(Q177:Q179)</f>
        <v>100</v>
      </c>
      <c r="R180" s="40">
        <f>SUM(R177:R179)</f>
        <v>18</v>
      </c>
    </row>
    <row r="181" spans="1:19">
      <c r="A181" s="59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1"/>
    </row>
    <row r="182" spans="1:19" ht="15" customHeight="1">
      <c r="A182" s="83" t="s">
        <v>84</v>
      </c>
      <c r="B182" s="4" t="s">
        <v>85</v>
      </c>
      <c r="C182" s="31">
        <v>751</v>
      </c>
      <c r="D182" s="31">
        <v>264</v>
      </c>
      <c r="E182" s="31">
        <v>419</v>
      </c>
      <c r="F182" s="31">
        <v>1080</v>
      </c>
      <c r="G182" s="31">
        <v>6018</v>
      </c>
      <c r="H182" s="19">
        <f>SUM(D182:G182)</f>
        <v>7781</v>
      </c>
      <c r="I182" s="31">
        <f t="shared" si="139"/>
        <v>264</v>
      </c>
      <c r="J182" s="31">
        <f t="shared" ref="J182:J186" si="151">E182*2</f>
        <v>838</v>
      </c>
      <c r="K182" s="31">
        <f t="shared" ref="K182:K186" si="152">F182*3</f>
        <v>3240</v>
      </c>
      <c r="L182" s="31">
        <f t="shared" ref="L182:L186" si="153">G182*4</f>
        <v>24072</v>
      </c>
      <c r="M182" s="33">
        <f t="shared" ref="M182:M186" si="154">SUM(I182:L182)</f>
        <v>28414</v>
      </c>
      <c r="N182" s="24">
        <f t="shared" ref="N182:N186" si="155">M182/H182</f>
        <v>3.6517157177740649</v>
      </c>
      <c r="O182" s="104">
        <f>SQRT((((1-N186)^2)*D186+((2-N186)^2)*E186+((3-N186)^2)*F186+((4-N186)^2)*G186)/H186)</f>
        <v>0.78787032349064234</v>
      </c>
      <c r="P182" s="34">
        <v>75</v>
      </c>
      <c r="Q182" s="35">
        <v>28</v>
      </c>
      <c r="R182" s="34">
        <v>10</v>
      </c>
    </row>
    <row r="183" spans="1:19" ht="15" customHeight="1">
      <c r="A183" s="83"/>
      <c r="B183" s="4" t="s">
        <v>86</v>
      </c>
      <c r="C183" s="31">
        <v>529</v>
      </c>
      <c r="D183" s="31">
        <v>385</v>
      </c>
      <c r="E183" s="31">
        <v>458</v>
      </c>
      <c r="F183" s="31">
        <v>1074</v>
      </c>
      <c r="G183" s="31">
        <v>4586</v>
      </c>
      <c r="H183" s="19">
        <f>SUM(D183:G183)</f>
        <v>6503</v>
      </c>
      <c r="I183" s="31">
        <f t="shared" si="139"/>
        <v>385</v>
      </c>
      <c r="J183" s="31">
        <f t="shared" si="151"/>
        <v>916</v>
      </c>
      <c r="K183" s="31">
        <f t="shared" si="152"/>
        <v>3222</v>
      </c>
      <c r="L183" s="31">
        <f t="shared" si="153"/>
        <v>18344</v>
      </c>
      <c r="M183" s="33">
        <f t="shared" si="154"/>
        <v>22867</v>
      </c>
      <c r="N183" s="24">
        <f t="shared" si="155"/>
        <v>3.5163770567430417</v>
      </c>
      <c r="O183" s="104"/>
      <c r="P183" s="34">
        <v>71</v>
      </c>
      <c r="Q183" s="35">
        <v>28</v>
      </c>
      <c r="R183" s="34">
        <v>8</v>
      </c>
    </row>
    <row r="184" spans="1:19" ht="15" customHeight="1">
      <c r="A184" s="83"/>
      <c r="B184" s="4" t="s">
        <v>87</v>
      </c>
      <c r="C184" s="31">
        <v>261</v>
      </c>
      <c r="D184" s="31">
        <v>176</v>
      </c>
      <c r="E184" s="31">
        <v>324</v>
      </c>
      <c r="F184" s="31">
        <v>794</v>
      </c>
      <c r="G184" s="31">
        <v>3305</v>
      </c>
      <c r="H184" s="19">
        <f>SUM(D184:G184)</f>
        <v>4599</v>
      </c>
      <c r="I184" s="31">
        <f t="shared" si="139"/>
        <v>176</v>
      </c>
      <c r="J184" s="31">
        <f t="shared" si="151"/>
        <v>648</v>
      </c>
      <c r="K184" s="31">
        <f t="shared" si="152"/>
        <v>2382</v>
      </c>
      <c r="L184" s="31">
        <f t="shared" si="153"/>
        <v>13220</v>
      </c>
      <c r="M184" s="33">
        <f t="shared" si="154"/>
        <v>16426</v>
      </c>
      <c r="N184" s="24">
        <f t="shared" si="155"/>
        <v>3.5716460100021745</v>
      </c>
      <c r="O184" s="104"/>
      <c r="P184" s="34">
        <v>52</v>
      </c>
      <c r="Q184" s="35">
        <v>18</v>
      </c>
      <c r="R184" s="34">
        <v>3</v>
      </c>
    </row>
    <row r="185" spans="1:19" ht="15" customHeight="1">
      <c r="A185" s="83"/>
      <c r="B185" s="4" t="s">
        <v>88</v>
      </c>
      <c r="C185" s="31">
        <v>1110</v>
      </c>
      <c r="D185" s="31">
        <v>519</v>
      </c>
      <c r="E185" s="31">
        <v>880</v>
      </c>
      <c r="F185" s="31">
        <v>2298</v>
      </c>
      <c r="G185" s="31">
        <v>9773</v>
      </c>
      <c r="H185" s="19">
        <f>SUM(D185:G185)</f>
        <v>13470</v>
      </c>
      <c r="I185" s="31">
        <f t="shared" si="139"/>
        <v>519</v>
      </c>
      <c r="J185" s="31">
        <f t="shared" si="151"/>
        <v>1760</v>
      </c>
      <c r="K185" s="31">
        <f t="shared" si="152"/>
        <v>6894</v>
      </c>
      <c r="L185" s="31">
        <f t="shared" si="153"/>
        <v>39092</v>
      </c>
      <c r="M185" s="33">
        <f t="shared" si="154"/>
        <v>48265</v>
      </c>
      <c r="N185" s="24">
        <f t="shared" si="155"/>
        <v>3.5831477357089829</v>
      </c>
      <c r="O185" s="104"/>
      <c r="P185" s="34">
        <v>146</v>
      </c>
      <c r="Q185" s="35">
        <v>58</v>
      </c>
      <c r="R185" s="34">
        <v>12</v>
      </c>
    </row>
    <row r="186" spans="1:19">
      <c r="A186" s="83"/>
      <c r="B186" s="11" t="s">
        <v>146</v>
      </c>
      <c r="C186" s="13">
        <f>SUM(C182:C185)</f>
        <v>2651</v>
      </c>
      <c r="D186" s="13">
        <f>SUM(D182:D185)</f>
        <v>1344</v>
      </c>
      <c r="E186" s="13">
        <f>SUM(E182:E185)</f>
        <v>2081</v>
      </c>
      <c r="F186" s="13">
        <f>SUM(F182:F185)</f>
        <v>5246</v>
      </c>
      <c r="G186" s="13">
        <f>SUM(G182:G185)</f>
        <v>23682</v>
      </c>
      <c r="H186" s="13">
        <f>SUM(D186:G186)</f>
        <v>32353</v>
      </c>
      <c r="I186" s="45">
        <f t="shared" si="139"/>
        <v>1344</v>
      </c>
      <c r="J186" s="45">
        <f t="shared" si="151"/>
        <v>4162</v>
      </c>
      <c r="K186" s="45">
        <f t="shared" si="152"/>
        <v>15738</v>
      </c>
      <c r="L186" s="45">
        <f t="shared" si="153"/>
        <v>94728</v>
      </c>
      <c r="M186" s="46">
        <f t="shared" si="154"/>
        <v>115972</v>
      </c>
      <c r="N186" s="47">
        <f t="shared" si="155"/>
        <v>3.5845825734862302</v>
      </c>
      <c r="O186" s="104"/>
      <c r="P186" s="40">
        <f>SUM(P182:P185)</f>
        <v>344</v>
      </c>
      <c r="Q186" s="40">
        <f>SUM(Q182:Q185)</f>
        <v>132</v>
      </c>
      <c r="R186" s="40">
        <f>SUM(R182:R185)</f>
        <v>33</v>
      </c>
      <c r="S186" s="54"/>
    </row>
    <row r="187" spans="1:19">
      <c r="A187" s="59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1"/>
    </row>
    <row r="188" spans="1:19" ht="19.5" customHeight="1">
      <c r="A188" s="83" t="s">
        <v>90</v>
      </c>
      <c r="B188" s="4" t="s">
        <v>89</v>
      </c>
      <c r="C188" s="31">
        <v>464</v>
      </c>
      <c r="D188" s="31">
        <v>192</v>
      </c>
      <c r="E188" s="31">
        <v>348</v>
      </c>
      <c r="F188" s="31">
        <v>926</v>
      </c>
      <c r="G188" s="31">
        <v>3986</v>
      </c>
      <c r="H188" s="14">
        <f>SUM(D188:G188)</f>
        <v>5452</v>
      </c>
      <c r="I188" s="31">
        <f t="shared" si="139"/>
        <v>192</v>
      </c>
      <c r="J188" s="31">
        <f t="shared" ref="J188:J189" si="156">E188*2</f>
        <v>696</v>
      </c>
      <c r="K188" s="31">
        <f t="shared" ref="K188:K189" si="157">F188*3</f>
        <v>2778</v>
      </c>
      <c r="L188" s="31">
        <f t="shared" ref="L188:L189" si="158">G188*4</f>
        <v>15944</v>
      </c>
      <c r="M188" s="33">
        <f t="shared" ref="M188:M189" si="159">SUM(I188:L188)</f>
        <v>19610</v>
      </c>
      <c r="N188" s="24">
        <f t="shared" ref="N188:N189" si="160">M188/H188</f>
        <v>3.5968451944240645</v>
      </c>
      <c r="O188" s="86">
        <f>SQRT((((1-N189)^2)*D189+((2-N189)^2)*E189+((3-N189)^2)*F189+((4-N189)^2)*G189)/H189)</f>
        <v>0.76130098436898874</v>
      </c>
      <c r="P188" s="34">
        <v>24</v>
      </c>
      <c r="Q188" s="35">
        <v>33</v>
      </c>
      <c r="R188" s="34">
        <v>2</v>
      </c>
    </row>
    <row r="189" spans="1:19">
      <c r="A189" s="83"/>
      <c r="B189" s="11" t="s">
        <v>146</v>
      </c>
      <c r="C189" s="13">
        <f>SUM(C188)</f>
        <v>464</v>
      </c>
      <c r="D189" s="13">
        <f>SUM(D188)</f>
        <v>192</v>
      </c>
      <c r="E189" s="13">
        <f>SUM(E188)</f>
        <v>348</v>
      </c>
      <c r="F189" s="13">
        <f>SUM(F188)</f>
        <v>926</v>
      </c>
      <c r="G189" s="13">
        <f>SUM(G188)</f>
        <v>3986</v>
      </c>
      <c r="H189" s="13">
        <f>SUM(D189:G189)</f>
        <v>5452</v>
      </c>
      <c r="I189" s="45">
        <f t="shared" si="139"/>
        <v>192</v>
      </c>
      <c r="J189" s="45">
        <f t="shared" si="156"/>
        <v>696</v>
      </c>
      <c r="K189" s="45">
        <f t="shared" si="157"/>
        <v>2778</v>
      </c>
      <c r="L189" s="45">
        <f t="shared" si="158"/>
        <v>15944</v>
      </c>
      <c r="M189" s="46">
        <f t="shared" si="159"/>
        <v>19610</v>
      </c>
      <c r="N189" s="47">
        <f t="shared" si="160"/>
        <v>3.5968451944240645</v>
      </c>
      <c r="O189" s="86"/>
      <c r="P189" s="40">
        <f>SUM(P188)</f>
        <v>24</v>
      </c>
      <c r="Q189" s="40">
        <f>SUM(Q188)</f>
        <v>33</v>
      </c>
      <c r="R189" s="40">
        <f>SUM(R188)</f>
        <v>2</v>
      </c>
    </row>
    <row r="190" spans="1:19">
      <c r="A190" s="59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1"/>
    </row>
    <row r="191" spans="1:19" ht="15" customHeight="1">
      <c r="A191" s="84" t="s">
        <v>91</v>
      </c>
      <c r="B191" s="3" t="s">
        <v>92</v>
      </c>
      <c r="C191" s="31">
        <v>153</v>
      </c>
      <c r="D191" s="31">
        <v>134</v>
      </c>
      <c r="E191" s="31">
        <v>200</v>
      </c>
      <c r="F191" s="31">
        <v>540</v>
      </c>
      <c r="G191" s="31">
        <v>2717</v>
      </c>
      <c r="H191" s="14">
        <f t="shared" ref="H191:H196" si="161">SUM(D191:G191)</f>
        <v>3591</v>
      </c>
      <c r="I191" s="31">
        <f t="shared" si="139"/>
        <v>134</v>
      </c>
      <c r="J191" s="31">
        <f t="shared" ref="J191:J196" si="162">E191*2</f>
        <v>400</v>
      </c>
      <c r="K191" s="31">
        <f t="shared" ref="K191:K196" si="163">F191*3</f>
        <v>1620</v>
      </c>
      <c r="L191" s="31">
        <f t="shared" ref="L191:L196" si="164">G191*4</f>
        <v>10868</v>
      </c>
      <c r="M191" s="33">
        <f t="shared" ref="M191:M196" si="165">SUM(I191:L191)</f>
        <v>13022</v>
      </c>
      <c r="N191" s="24">
        <f t="shared" ref="N191:N196" si="166">M191/H191</f>
        <v>3.6262879420774157</v>
      </c>
      <c r="O191" s="86">
        <f>SQRT((((1-N196)^2)*D196+((2-N196)^2)*E196+((3-N196)^2)*F196+((4-N196)^2)*G196)/H196)</f>
        <v>0.80945658088480232</v>
      </c>
      <c r="P191" s="34">
        <v>38</v>
      </c>
      <c r="Q191" s="35">
        <v>21</v>
      </c>
      <c r="R191" s="34">
        <v>1</v>
      </c>
    </row>
    <row r="192" spans="1:19" ht="15" customHeight="1">
      <c r="A192" s="84"/>
      <c r="B192" s="3" t="s">
        <v>93</v>
      </c>
      <c r="C192" s="31">
        <v>232</v>
      </c>
      <c r="D192" s="31">
        <v>365</v>
      </c>
      <c r="E192" s="31">
        <v>381</v>
      </c>
      <c r="F192" s="31">
        <v>874</v>
      </c>
      <c r="G192" s="31">
        <v>3128</v>
      </c>
      <c r="H192" s="14">
        <f t="shared" si="161"/>
        <v>4748</v>
      </c>
      <c r="I192" s="31">
        <f t="shared" si="139"/>
        <v>365</v>
      </c>
      <c r="J192" s="31">
        <f t="shared" si="162"/>
        <v>762</v>
      </c>
      <c r="K192" s="31">
        <f t="shared" si="163"/>
        <v>2622</v>
      </c>
      <c r="L192" s="31">
        <f t="shared" si="164"/>
        <v>12512</v>
      </c>
      <c r="M192" s="33">
        <f t="shared" si="165"/>
        <v>16261</v>
      </c>
      <c r="N192" s="24">
        <f t="shared" si="166"/>
        <v>3.4248104465037912</v>
      </c>
      <c r="O192" s="86"/>
      <c r="P192" s="34">
        <v>24</v>
      </c>
      <c r="Q192" s="35">
        <v>33</v>
      </c>
      <c r="R192" s="34">
        <v>0</v>
      </c>
    </row>
    <row r="193" spans="1:18" ht="15" customHeight="1">
      <c r="A193" s="84"/>
      <c r="B193" s="3" t="s">
        <v>94</v>
      </c>
      <c r="C193" s="31">
        <v>220</v>
      </c>
      <c r="D193" s="31">
        <v>168</v>
      </c>
      <c r="E193" s="31">
        <v>203</v>
      </c>
      <c r="F193" s="31">
        <v>584</v>
      </c>
      <c r="G193" s="31">
        <v>3241</v>
      </c>
      <c r="H193" s="14">
        <f t="shared" si="161"/>
        <v>4196</v>
      </c>
      <c r="I193" s="31">
        <f t="shared" si="139"/>
        <v>168</v>
      </c>
      <c r="J193" s="31">
        <f t="shared" si="162"/>
        <v>406</v>
      </c>
      <c r="K193" s="31">
        <f t="shared" si="163"/>
        <v>1752</v>
      </c>
      <c r="L193" s="31">
        <f t="shared" si="164"/>
        <v>12964</v>
      </c>
      <c r="M193" s="33">
        <f t="shared" si="165"/>
        <v>15290</v>
      </c>
      <c r="N193" s="24">
        <f t="shared" si="166"/>
        <v>3.643946615824595</v>
      </c>
      <c r="O193" s="86"/>
      <c r="P193" s="34">
        <v>50</v>
      </c>
      <c r="Q193" s="35">
        <v>25</v>
      </c>
      <c r="R193" s="34">
        <v>1</v>
      </c>
    </row>
    <row r="194" spans="1:18" ht="15" customHeight="1">
      <c r="A194" s="84"/>
      <c r="B194" s="3" t="s">
        <v>95</v>
      </c>
      <c r="C194" s="31">
        <v>74</v>
      </c>
      <c r="D194" s="31">
        <v>59</v>
      </c>
      <c r="E194" s="31">
        <v>136</v>
      </c>
      <c r="F194" s="31">
        <v>267</v>
      </c>
      <c r="G194" s="31">
        <v>1312</v>
      </c>
      <c r="H194" s="14">
        <f t="shared" si="161"/>
        <v>1774</v>
      </c>
      <c r="I194" s="31">
        <f t="shared" si="139"/>
        <v>59</v>
      </c>
      <c r="J194" s="31">
        <f t="shared" si="162"/>
        <v>272</v>
      </c>
      <c r="K194" s="31">
        <f t="shared" si="163"/>
        <v>801</v>
      </c>
      <c r="L194" s="31">
        <f t="shared" si="164"/>
        <v>5248</v>
      </c>
      <c r="M194" s="33">
        <f t="shared" si="165"/>
        <v>6380</v>
      </c>
      <c r="N194" s="24">
        <f t="shared" si="166"/>
        <v>3.5963923337091317</v>
      </c>
      <c r="O194" s="86"/>
      <c r="P194" s="34">
        <v>21</v>
      </c>
      <c r="Q194" s="35">
        <v>17</v>
      </c>
      <c r="R194" s="34">
        <v>0</v>
      </c>
    </row>
    <row r="195" spans="1:18" ht="15" customHeight="1">
      <c r="A195" s="84"/>
      <c r="B195" s="3" t="s">
        <v>96</v>
      </c>
      <c r="C195" s="31">
        <v>319</v>
      </c>
      <c r="D195" s="31">
        <v>68</v>
      </c>
      <c r="E195" s="31">
        <v>133</v>
      </c>
      <c r="F195" s="31">
        <v>446</v>
      </c>
      <c r="G195" s="31">
        <v>1794</v>
      </c>
      <c r="H195" s="14">
        <f t="shared" si="161"/>
        <v>2441</v>
      </c>
      <c r="I195" s="31">
        <f t="shared" si="139"/>
        <v>68</v>
      </c>
      <c r="J195" s="31">
        <f t="shared" si="162"/>
        <v>266</v>
      </c>
      <c r="K195" s="31">
        <f t="shared" si="163"/>
        <v>1338</v>
      </c>
      <c r="L195" s="31">
        <f t="shared" si="164"/>
        <v>7176</v>
      </c>
      <c r="M195" s="33">
        <f t="shared" si="165"/>
        <v>8848</v>
      </c>
      <c r="N195" s="24">
        <f t="shared" si="166"/>
        <v>3.6247439573945104</v>
      </c>
      <c r="O195" s="86"/>
      <c r="P195" s="34">
        <v>11</v>
      </c>
      <c r="Q195" s="35">
        <v>23</v>
      </c>
      <c r="R195" s="34">
        <v>8</v>
      </c>
    </row>
    <row r="196" spans="1:18">
      <c r="A196" s="84"/>
      <c r="B196" s="11" t="s">
        <v>146</v>
      </c>
      <c r="C196" s="13">
        <f>SUM(C191:C195)</f>
        <v>998</v>
      </c>
      <c r="D196" s="13">
        <f>SUM(D191:D195)</f>
        <v>794</v>
      </c>
      <c r="E196" s="13">
        <f>SUM(E191:E195)</f>
        <v>1053</v>
      </c>
      <c r="F196" s="13">
        <f>SUM(F191:F195)</f>
        <v>2711</v>
      </c>
      <c r="G196" s="13">
        <f>SUM(G191:G195)</f>
        <v>12192</v>
      </c>
      <c r="H196" s="13">
        <f t="shared" si="161"/>
        <v>16750</v>
      </c>
      <c r="I196" s="45">
        <f t="shared" si="139"/>
        <v>794</v>
      </c>
      <c r="J196" s="45">
        <f t="shared" si="162"/>
        <v>2106</v>
      </c>
      <c r="K196" s="45">
        <f t="shared" si="163"/>
        <v>8133</v>
      </c>
      <c r="L196" s="45">
        <f t="shared" si="164"/>
        <v>48768</v>
      </c>
      <c r="M196" s="46">
        <f t="shared" si="165"/>
        <v>59801</v>
      </c>
      <c r="N196" s="47">
        <f t="shared" si="166"/>
        <v>3.5702089552238805</v>
      </c>
      <c r="O196" s="86"/>
      <c r="P196" s="40">
        <f>SUM(P191:P195)</f>
        <v>144</v>
      </c>
      <c r="Q196" s="40">
        <f>SUM(Q191:Q195)</f>
        <v>119</v>
      </c>
      <c r="R196" s="40">
        <f>SUM(R191:R195)</f>
        <v>10</v>
      </c>
    </row>
    <row r="197" spans="1:18">
      <c r="A197" s="59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1"/>
    </row>
    <row r="198" spans="1:18" ht="15" customHeight="1">
      <c r="A198" s="83" t="s">
        <v>97</v>
      </c>
      <c r="B198" s="4" t="s">
        <v>98</v>
      </c>
      <c r="C198" s="31">
        <v>123</v>
      </c>
      <c r="D198" s="31">
        <v>35</v>
      </c>
      <c r="E198" s="31">
        <v>62</v>
      </c>
      <c r="F198" s="31">
        <v>174</v>
      </c>
      <c r="G198" s="31">
        <v>698</v>
      </c>
      <c r="H198" s="33">
        <f>SUM(D198:G198)</f>
        <v>969</v>
      </c>
      <c r="I198" s="31">
        <f t="shared" si="139"/>
        <v>35</v>
      </c>
      <c r="J198" s="31">
        <f t="shared" ref="J198:J202" si="167">E198*2</f>
        <v>124</v>
      </c>
      <c r="K198" s="31">
        <f t="shared" ref="K198:K202" si="168">F198*3</f>
        <v>522</v>
      </c>
      <c r="L198" s="31">
        <f t="shared" ref="L198:L202" si="169">G198*4</f>
        <v>2792</v>
      </c>
      <c r="M198" s="33">
        <f t="shared" ref="M198:M202" si="170">SUM(I198:L198)</f>
        <v>3473</v>
      </c>
      <c r="N198" s="24">
        <f t="shared" ref="N198:N202" si="171">M198/H198</f>
        <v>3.5841073271413828</v>
      </c>
      <c r="O198" s="86">
        <f>SQRT((((1-N202)^2)*D202+((2-N202)^2)*E202+((3-N202)^2)*F202+((4-N202)^2)*G202)/H202)</f>
        <v>0.74860956197758965</v>
      </c>
      <c r="P198" s="34">
        <v>9</v>
      </c>
      <c r="Q198" s="35">
        <v>5</v>
      </c>
      <c r="R198" s="34">
        <v>2</v>
      </c>
    </row>
    <row r="199" spans="1:18" ht="15" customHeight="1">
      <c r="A199" s="83"/>
      <c r="B199" s="4" t="s">
        <v>99</v>
      </c>
      <c r="C199" s="31">
        <v>268</v>
      </c>
      <c r="D199" s="31">
        <v>45</v>
      </c>
      <c r="E199" s="31">
        <v>75</v>
      </c>
      <c r="F199" s="31">
        <v>152</v>
      </c>
      <c r="G199" s="31">
        <v>708</v>
      </c>
      <c r="H199" s="33">
        <f>SUM(D199:G199)</f>
        <v>980</v>
      </c>
      <c r="I199" s="31">
        <f t="shared" si="139"/>
        <v>45</v>
      </c>
      <c r="J199" s="31">
        <f t="shared" si="167"/>
        <v>150</v>
      </c>
      <c r="K199" s="31">
        <f t="shared" si="168"/>
        <v>456</v>
      </c>
      <c r="L199" s="31">
        <f t="shared" si="169"/>
        <v>2832</v>
      </c>
      <c r="M199" s="33">
        <f t="shared" si="170"/>
        <v>3483</v>
      </c>
      <c r="N199" s="24">
        <f t="shared" si="171"/>
        <v>3.5540816326530611</v>
      </c>
      <c r="O199" s="86"/>
      <c r="P199" s="34">
        <v>7</v>
      </c>
      <c r="Q199" s="35">
        <v>11</v>
      </c>
      <c r="R199" s="34">
        <v>0</v>
      </c>
    </row>
    <row r="200" spans="1:18" ht="15" customHeight="1">
      <c r="A200" s="83"/>
      <c r="B200" s="4" t="s">
        <v>100</v>
      </c>
      <c r="C200" s="31">
        <v>113</v>
      </c>
      <c r="D200" s="31">
        <v>100</v>
      </c>
      <c r="E200" s="31">
        <v>41</v>
      </c>
      <c r="F200" s="31">
        <v>69</v>
      </c>
      <c r="G200" s="31">
        <v>253</v>
      </c>
      <c r="H200" s="33">
        <f>SUM(D200:G200)</f>
        <v>463</v>
      </c>
      <c r="I200" s="31">
        <f t="shared" si="139"/>
        <v>100</v>
      </c>
      <c r="J200" s="31">
        <f t="shared" si="167"/>
        <v>82</v>
      </c>
      <c r="K200" s="31">
        <f t="shared" si="168"/>
        <v>207</v>
      </c>
      <c r="L200" s="31">
        <f t="shared" si="169"/>
        <v>1012</v>
      </c>
      <c r="M200" s="33">
        <f t="shared" si="170"/>
        <v>1401</v>
      </c>
      <c r="N200" s="24">
        <f t="shared" si="171"/>
        <v>3.0259179265658749</v>
      </c>
      <c r="O200" s="86"/>
      <c r="P200" s="34">
        <v>3</v>
      </c>
      <c r="Q200" s="35">
        <v>8</v>
      </c>
      <c r="R200" s="34">
        <v>1</v>
      </c>
    </row>
    <row r="201" spans="1:18" ht="15" customHeight="1">
      <c r="A201" s="83"/>
      <c r="B201" s="4" t="s">
        <v>101</v>
      </c>
      <c r="C201" s="31">
        <v>261</v>
      </c>
      <c r="D201" s="31">
        <v>65</v>
      </c>
      <c r="E201" s="31">
        <v>97</v>
      </c>
      <c r="F201" s="31">
        <v>287</v>
      </c>
      <c r="G201" s="31">
        <v>3094</v>
      </c>
      <c r="H201" s="33">
        <f>SUM(D201:G201)</f>
        <v>3543</v>
      </c>
      <c r="I201" s="31">
        <f t="shared" si="139"/>
        <v>65</v>
      </c>
      <c r="J201" s="31">
        <f t="shared" si="167"/>
        <v>194</v>
      </c>
      <c r="K201" s="31">
        <f t="shared" si="168"/>
        <v>861</v>
      </c>
      <c r="L201" s="31">
        <f t="shared" si="169"/>
        <v>12376</v>
      </c>
      <c r="M201" s="33">
        <f t="shared" si="170"/>
        <v>13496</v>
      </c>
      <c r="N201" s="24">
        <f t="shared" si="171"/>
        <v>3.809201241885408</v>
      </c>
      <c r="O201" s="86"/>
      <c r="P201" s="34">
        <v>37</v>
      </c>
      <c r="Q201" s="35">
        <v>15</v>
      </c>
      <c r="R201" s="34">
        <v>4</v>
      </c>
    </row>
    <row r="202" spans="1:18">
      <c r="A202" s="83"/>
      <c r="B202" s="11" t="s">
        <v>146</v>
      </c>
      <c r="C202" s="13">
        <f>SUM(C198:C201)</f>
        <v>765</v>
      </c>
      <c r="D202" s="13">
        <f>SUM(D198:D201)</f>
        <v>245</v>
      </c>
      <c r="E202" s="13">
        <f>SUM(E198:E201)</f>
        <v>275</v>
      </c>
      <c r="F202" s="13">
        <f>SUM(F198:F201)</f>
        <v>682</v>
      </c>
      <c r="G202" s="13">
        <f>SUM(G198:G201)</f>
        <v>4753</v>
      </c>
      <c r="H202" s="13">
        <f>SUM(D202:G202)</f>
        <v>5955</v>
      </c>
      <c r="I202" s="45">
        <f t="shared" si="139"/>
        <v>245</v>
      </c>
      <c r="J202" s="45">
        <f t="shared" si="167"/>
        <v>550</v>
      </c>
      <c r="K202" s="45">
        <f t="shared" si="168"/>
        <v>2046</v>
      </c>
      <c r="L202" s="45">
        <f t="shared" si="169"/>
        <v>19012</v>
      </c>
      <c r="M202" s="46">
        <f t="shared" si="170"/>
        <v>21853</v>
      </c>
      <c r="N202" s="47">
        <f t="shared" si="171"/>
        <v>3.6696893366918557</v>
      </c>
      <c r="O202" s="86"/>
      <c r="P202" s="40">
        <f>SUM(P198:P201)</f>
        <v>56</v>
      </c>
      <c r="Q202" s="40">
        <f>SUM(Q198:Q201)</f>
        <v>39</v>
      </c>
      <c r="R202" s="40">
        <f>SUM(R198:R201)</f>
        <v>7</v>
      </c>
    </row>
    <row r="203" spans="1:18">
      <c r="A203" s="59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1"/>
    </row>
    <row r="204" spans="1:18" ht="15" customHeight="1">
      <c r="A204" s="83" t="s">
        <v>156</v>
      </c>
      <c r="B204" s="4" t="s">
        <v>127</v>
      </c>
      <c r="C204" s="31">
        <v>821</v>
      </c>
      <c r="D204" s="31">
        <v>210</v>
      </c>
      <c r="E204" s="31">
        <v>383</v>
      </c>
      <c r="F204" s="31">
        <v>850</v>
      </c>
      <c r="G204" s="31">
        <v>6532</v>
      </c>
      <c r="H204" s="14">
        <f>SUM(D204:G204)</f>
        <v>7975</v>
      </c>
      <c r="I204" s="31">
        <f t="shared" si="139"/>
        <v>210</v>
      </c>
      <c r="J204" s="31">
        <f t="shared" ref="J204:J207" si="172">E204*2</f>
        <v>766</v>
      </c>
      <c r="K204" s="31">
        <f t="shared" ref="K204:K207" si="173">F204*3</f>
        <v>2550</v>
      </c>
      <c r="L204" s="31">
        <f t="shared" ref="L204:L207" si="174">G204*4</f>
        <v>26128</v>
      </c>
      <c r="M204" s="33">
        <f>SUM(I204:L204)</f>
        <v>29654</v>
      </c>
      <c r="N204" s="24">
        <f t="shared" ref="N204:N207" si="175">M204/H204</f>
        <v>3.7183699059561128</v>
      </c>
      <c r="O204" s="86">
        <f>SQRT((((1-N207)^2)*D207+((2-N207)^2)*E207+((3-N207)^2)*F207+((4-N207)^2)*G207)/H207)</f>
        <v>0.66398663649163148</v>
      </c>
      <c r="P204" s="34">
        <v>51</v>
      </c>
      <c r="Q204" s="35">
        <v>21</v>
      </c>
      <c r="R204" s="34">
        <v>7</v>
      </c>
    </row>
    <row r="205" spans="1:18" ht="15" customHeight="1">
      <c r="A205" s="83"/>
      <c r="B205" s="4" t="s">
        <v>169</v>
      </c>
      <c r="C205" s="31">
        <v>697</v>
      </c>
      <c r="D205" s="31">
        <v>269</v>
      </c>
      <c r="E205" s="31">
        <v>438</v>
      </c>
      <c r="F205" s="31">
        <v>798</v>
      </c>
      <c r="G205" s="31">
        <v>8526</v>
      </c>
      <c r="H205" s="55">
        <f>SUM(D205:G205)</f>
        <v>10031</v>
      </c>
      <c r="I205" s="31">
        <f t="shared" si="139"/>
        <v>269</v>
      </c>
      <c r="J205" s="31">
        <f>E205*2</f>
        <v>876</v>
      </c>
      <c r="K205" s="31">
        <f t="shared" si="173"/>
        <v>2394</v>
      </c>
      <c r="L205" s="31">
        <f t="shared" si="174"/>
        <v>34104</v>
      </c>
      <c r="M205" s="33">
        <f t="shared" ref="M205:M207" si="176">SUM(I205:L205)</f>
        <v>37643</v>
      </c>
      <c r="N205" s="24">
        <f t="shared" si="175"/>
        <v>3.7526667331273051</v>
      </c>
      <c r="O205" s="86"/>
      <c r="P205" s="34">
        <v>61</v>
      </c>
      <c r="Q205" s="35">
        <v>25</v>
      </c>
      <c r="R205" s="34">
        <v>4</v>
      </c>
    </row>
    <row r="206" spans="1:18" ht="18" customHeight="1">
      <c r="A206" s="83"/>
      <c r="B206" s="28" t="s">
        <v>162</v>
      </c>
      <c r="C206" s="31">
        <v>697</v>
      </c>
      <c r="D206" s="31">
        <v>269</v>
      </c>
      <c r="E206" s="31">
        <v>438</v>
      </c>
      <c r="F206" s="31">
        <v>798</v>
      </c>
      <c r="G206" s="31">
        <v>8526</v>
      </c>
      <c r="H206" s="14">
        <f>SUM(D206:G206)</f>
        <v>10031</v>
      </c>
      <c r="I206" s="31">
        <f t="shared" si="139"/>
        <v>269</v>
      </c>
      <c r="J206" s="31">
        <f t="shared" si="172"/>
        <v>876</v>
      </c>
      <c r="K206" s="31">
        <f t="shared" si="173"/>
        <v>2394</v>
      </c>
      <c r="L206" s="31">
        <f t="shared" si="174"/>
        <v>34104</v>
      </c>
      <c r="M206" s="33">
        <f t="shared" si="176"/>
        <v>37643</v>
      </c>
      <c r="N206" s="24">
        <f t="shared" si="175"/>
        <v>3.7526667331273051</v>
      </c>
      <c r="O206" s="86"/>
      <c r="P206" s="34">
        <v>28</v>
      </c>
      <c r="Q206" s="35">
        <v>8</v>
      </c>
      <c r="R206" s="34">
        <v>1</v>
      </c>
    </row>
    <row r="207" spans="1:18">
      <c r="A207" s="83"/>
      <c r="B207" s="11" t="s">
        <v>146</v>
      </c>
      <c r="C207" s="13">
        <f>SUM(C204:C206)</f>
        <v>2215</v>
      </c>
      <c r="D207" s="13">
        <f>SUM(D204:D206)</f>
        <v>748</v>
      </c>
      <c r="E207" s="13">
        <f>SUM(E204:E206)</f>
        <v>1259</v>
      </c>
      <c r="F207" s="13">
        <f>SUM(F204:F206)</f>
        <v>2446</v>
      </c>
      <c r="G207" s="13">
        <f>SUM(G204:G206)</f>
        <v>23584</v>
      </c>
      <c r="H207" s="13">
        <f>SUM(D207:G207)</f>
        <v>28037</v>
      </c>
      <c r="I207" s="45">
        <f t="shared" si="139"/>
        <v>748</v>
      </c>
      <c r="J207" s="45">
        <f t="shared" si="172"/>
        <v>2518</v>
      </c>
      <c r="K207" s="45">
        <f t="shared" si="173"/>
        <v>7338</v>
      </c>
      <c r="L207" s="45">
        <f t="shared" si="174"/>
        <v>94336</v>
      </c>
      <c r="M207" s="46">
        <f t="shared" si="176"/>
        <v>104940</v>
      </c>
      <c r="N207" s="47">
        <f t="shared" si="175"/>
        <v>3.7429111531190928</v>
      </c>
      <c r="O207" s="86"/>
      <c r="P207" s="40">
        <f>SUM(P204:P206)</f>
        <v>140</v>
      </c>
      <c r="Q207" s="40">
        <f>SUM(Q204:Q206)</f>
        <v>54</v>
      </c>
      <c r="R207" s="40">
        <f>SUM(R204:R206)</f>
        <v>12</v>
      </c>
    </row>
    <row r="208" spans="1:18">
      <c r="A208" s="59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1"/>
    </row>
    <row r="209" spans="1:18" ht="18.75" customHeight="1">
      <c r="A209" s="87" t="s">
        <v>128</v>
      </c>
      <c r="B209" s="4" t="s">
        <v>129</v>
      </c>
      <c r="C209" s="31">
        <v>62</v>
      </c>
      <c r="D209" s="31">
        <v>120</v>
      </c>
      <c r="E209" s="31">
        <v>48</v>
      </c>
      <c r="F209" s="31">
        <v>206</v>
      </c>
      <c r="G209" s="31">
        <v>1280</v>
      </c>
      <c r="H209" s="30">
        <f>SUM(D209:G209)</f>
        <v>1654</v>
      </c>
      <c r="I209" s="31">
        <f t="shared" si="139"/>
        <v>120</v>
      </c>
      <c r="J209" s="31">
        <f t="shared" ref="J209:J211" si="177">E209*2</f>
        <v>96</v>
      </c>
      <c r="K209" s="31">
        <f t="shared" ref="K209:K211" si="178">F209*3</f>
        <v>618</v>
      </c>
      <c r="L209" s="31">
        <f t="shared" ref="L209:L211" si="179">G209*4</f>
        <v>5120</v>
      </c>
      <c r="M209" s="33">
        <f t="shared" ref="M209:M211" si="180">SUM(I209:L209)</f>
        <v>5954</v>
      </c>
      <c r="N209" s="24">
        <f t="shared" ref="N209:N211" si="181">M209/H209</f>
        <v>3.5997581620314389</v>
      </c>
      <c r="O209" s="74">
        <f>SQRT((((1-N211)^2)*D211+((2-N211)^2)*E211+((3-N211)^2)*F211+((4-N211)^2)*G211)/H211)</f>
        <v>0.73117022976864265</v>
      </c>
      <c r="P209" s="34">
        <v>6</v>
      </c>
      <c r="Q209" s="35">
        <v>5</v>
      </c>
      <c r="R209" s="34">
        <v>0</v>
      </c>
    </row>
    <row r="210" spans="1:18" ht="27.75" customHeight="1">
      <c r="A210" s="88"/>
      <c r="B210" s="4" t="s">
        <v>132</v>
      </c>
      <c r="C210" s="31">
        <v>450</v>
      </c>
      <c r="D210" s="31">
        <v>105</v>
      </c>
      <c r="E210" s="31">
        <v>147</v>
      </c>
      <c r="F210" s="31">
        <v>543</v>
      </c>
      <c r="G210" s="31">
        <v>3087</v>
      </c>
      <c r="H210" s="30">
        <f>SUM(D210:G210)</f>
        <v>3882</v>
      </c>
      <c r="I210" s="31">
        <f t="shared" si="139"/>
        <v>105</v>
      </c>
      <c r="J210" s="31">
        <f t="shared" si="177"/>
        <v>294</v>
      </c>
      <c r="K210" s="31">
        <f t="shared" si="178"/>
        <v>1629</v>
      </c>
      <c r="L210" s="31">
        <f t="shared" si="179"/>
        <v>12348</v>
      </c>
      <c r="M210" s="33">
        <f t="shared" si="180"/>
        <v>14376</v>
      </c>
      <c r="N210" s="24">
        <f t="shared" si="181"/>
        <v>3.7032457496136013</v>
      </c>
      <c r="O210" s="75"/>
      <c r="P210" s="34">
        <v>28</v>
      </c>
      <c r="Q210" s="35">
        <v>5</v>
      </c>
      <c r="R210" s="34">
        <v>6</v>
      </c>
    </row>
    <row r="211" spans="1:18">
      <c r="A211" s="89"/>
      <c r="B211" s="11" t="s">
        <v>146</v>
      </c>
      <c r="C211" s="13">
        <f>SUM(C209:C210)</f>
        <v>512</v>
      </c>
      <c r="D211" s="13">
        <f>SUM(D209:D210)</f>
        <v>225</v>
      </c>
      <c r="E211" s="13">
        <f>SUM(E209:E210)</f>
        <v>195</v>
      </c>
      <c r="F211" s="13">
        <f>SUM(F209:F210)</f>
        <v>749</v>
      </c>
      <c r="G211" s="13">
        <f>SUM(G209:G210)</f>
        <v>4367</v>
      </c>
      <c r="H211" s="13">
        <f>SUM(D211:G211)</f>
        <v>5536</v>
      </c>
      <c r="I211" s="45">
        <f t="shared" si="139"/>
        <v>225</v>
      </c>
      <c r="J211" s="45">
        <f t="shared" si="177"/>
        <v>390</v>
      </c>
      <c r="K211" s="45">
        <f t="shared" si="178"/>
        <v>2247</v>
      </c>
      <c r="L211" s="45">
        <f t="shared" si="179"/>
        <v>17468</v>
      </c>
      <c r="M211" s="46">
        <f t="shared" si="180"/>
        <v>20330</v>
      </c>
      <c r="N211" s="47">
        <f t="shared" si="181"/>
        <v>3.6723265895953756</v>
      </c>
      <c r="O211" s="76"/>
      <c r="P211" s="40">
        <f>SUM(P209:P210)</f>
        <v>34</v>
      </c>
      <c r="Q211" s="40">
        <f>SUM(Q209:Q210)</f>
        <v>10</v>
      </c>
      <c r="R211" s="40">
        <f>SUM(R209:R210)</f>
        <v>6</v>
      </c>
    </row>
    <row r="212" spans="1:18">
      <c r="A212" s="59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1"/>
    </row>
    <row r="214" spans="1:18" ht="27.75" customHeight="1">
      <c r="A214" s="77" t="s">
        <v>154</v>
      </c>
      <c r="B214" s="78"/>
      <c r="C214" s="78"/>
      <c r="D214" s="78"/>
      <c r="E214" s="78"/>
      <c r="F214" s="79"/>
    </row>
    <row r="215" spans="1:18" ht="21.75" customHeight="1">
      <c r="A215" s="80"/>
      <c r="B215" s="81"/>
      <c r="C215" s="81"/>
      <c r="D215" s="81"/>
      <c r="E215" s="81"/>
      <c r="F215" s="82"/>
    </row>
    <row r="216" spans="1:18">
      <c r="D216" s="22"/>
      <c r="E216" s="22"/>
      <c r="F216" s="22"/>
      <c r="G216" s="22"/>
      <c r="Q216" s="39"/>
    </row>
  </sheetData>
  <mergeCells count="144">
    <mergeCell ref="A212:R212"/>
    <mergeCell ref="A208:R208"/>
    <mergeCell ref="A203:R203"/>
    <mergeCell ref="A197:R197"/>
    <mergeCell ref="A149:R149"/>
    <mergeCell ref="A152:R152"/>
    <mergeCell ref="A181:R181"/>
    <mergeCell ref="A176:R176"/>
    <mergeCell ref="A169:R169"/>
    <mergeCell ref="A166:R166"/>
    <mergeCell ref="A161:R161"/>
    <mergeCell ref="A158:R158"/>
    <mergeCell ref="A155:R155"/>
    <mergeCell ref="O153:O154"/>
    <mergeCell ref="O150:O151"/>
    <mergeCell ref="A159:A160"/>
    <mergeCell ref="A162:A165"/>
    <mergeCell ref="O159:O160"/>
    <mergeCell ref="A209:A211"/>
    <mergeCell ref="O209:O211"/>
    <mergeCell ref="A170:A175"/>
    <mergeCell ref="A204:A207"/>
    <mergeCell ref="A190:R190"/>
    <mergeCell ref="O170:O175"/>
    <mergeCell ref="A110:R110"/>
    <mergeCell ref="A106:R106"/>
    <mergeCell ref="A107:A109"/>
    <mergeCell ref="O107:O109"/>
    <mergeCell ref="A82:A86"/>
    <mergeCell ref="A79:A80"/>
    <mergeCell ref="A88:A91"/>
    <mergeCell ref="O100:O105"/>
    <mergeCell ref="O146:O148"/>
    <mergeCell ref="O204:O207"/>
    <mergeCell ref="O156:O157"/>
    <mergeCell ref="A146:A148"/>
    <mergeCell ref="O116:O123"/>
    <mergeCell ref="O111:O114"/>
    <mergeCell ref="A182:A186"/>
    <mergeCell ref="A188:A189"/>
    <mergeCell ref="O137:O141"/>
    <mergeCell ref="O182:O186"/>
    <mergeCell ref="A115:R115"/>
    <mergeCell ref="A145:R145"/>
    <mergeCell ref="O143:O144"/>
    <mergeCell ref="A125:A128"/>
    <mergeCell ref="A130:A135"/>
    <mergeCell ref="O125:O128"/>
    <mergeCell ref="O130:O135"/>
    <mergeCell ref="A111:A114"/>
    <mergeCell ref="A142:R142"/>
    <mergeCell ref="A136:R136"/>
    <mergeCell ref="A129:R129"/>
    <mergeCell ref="A124:R124"/>
    <mergeCell ref="A187:R187"/>
    <mergeCell ref="O65:O69"/>
    <mergeCell ref="A65:A69"/>
    <mergeCell ref="A81:R81"/>
    <mergeCell ref="A78:R78"/>
    <mergeCell ref="A74:R74"/>
    <mergeCell ref="A70:R70"/>
    <mergeCell ref="A99:R99"/>
    <mergeCell ref="A92:R92"/>
    <mergeCell ref="A60:A63"/>
    <mergeCell ref="A71:A73"/>
    <mergeCell ref="A75:A77"/>
    <mergeCell ref="O93:O98"/>
    <mergeCell ref="O88:O91"/>
    <mergeCell ref="O60:O63"/>
    <mergeCell ref="A93:A98"/>
    <mergeCell ref="O75:O77"/>
    <mergeCell ref="O79:O80"/>
    <mergeCell ref="O82:O86"/>
    <mergeCell ref="A87:R87"/>
    <mergeCell ref="A1:R2"/>
    <mergeCell ref="A3:R3"/>
    <mergeCell ref="A4:R4"/>
    <mergeCell ref="A16:R16"/>
    <mergeCell ref="A11:R11"/>
    <mergeCell ref="A17:A25"/>
    <mergeCell ref="A40:A44"/>
    <mergeCell ref="A53:A54"/>
    <mergeCell ref="A56:A58"/>
    <mergeCell ref="A7:B7"/>
    <mergeCell ref="A8:A10"/>
    <mergeCell ref="A12:A15"/>
    <mergeCell ref="O8:O10"/>
    <mergeCell ref="O12:O15"/>
    <mergeCell ref="O17:O25"/>
    <mergeCell ref="O40:O44"/>
    <mergeCell ref="O53:O54"/>
    <mergeCell ref="A36:R36"/>
    <mergeCell ref="A52:R52"/>
    <mergeCell ref="A45:R45"/>
    <mergeCell ref="A39:R39"/>
    <mergeCell ref="A37:A38"/>
    <mergeCell ref="O37:O38"/>
    <mergeCell ref="J5:J6"/>
    <mergeCell ref="A214:F215"/>
    <mergeCell ref="A27:A28"/>
    <mergeCell ref="A116:A123"/>
    <mergeCell ref="A156:A157"/>
    <mergeCell ref="A177:A180"/>
    <mergeCell ref="A167:A168"/>
    <mergeCell ref="A150:A151"/>
    <mergeCell ref="O188:O189"/>
    <mergeCell ref="O191:O196"/>
    <mergeCell ref="O198:O202"/>
    <mergeCell ref="O27:O28"/>
    <mergeCell ref="A191:A196"/>
    <mergeCell ref="A198:A202"/>
    <mergeCell ref="A30:A35"/>
    <mergeCell ref="O162:O165"/>
    <mergeCell ref="O167:O168"/>
    <mergeCell ref="O177:O180"/>
    <mergeCell ref="O30:O35"/>
    <mergeCell ref="O56:O58"/>
    <mergeCell ref="A137:A141"/>
    <mergeCell ref="A143:A144"/>
    <mergeCell ref="A153:A154"/>
    <mergeCell ref="A100:A105"/>
    <mergeCell ref="O71:O73"/>
    <mergeCell ref="K5:K6"/>
    <mergeCell ref="A29:R29"/>
    <mergeCell ref="A26:R26"/>
    <mergeCell ref="A55:R55"/>
    <mergeCell ref="A59:R59"/>
    <mergeCell ref="A64:R64"/>
    <mergeCell ref="P5:R5"/>
    <mergeCell ref="L5:L6"/>
    <mergeCell ref="M5:M6"/>
    <mergeCell ref="N5:N6"/>
    <mergeCell ref="O5:O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46:A51"/>
    <mergeCell ref="O46:O5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Avaliação de Disciplinas 2018.2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Xz</cp:lastModifiedBy>
  <dcterms:created xsi:type="dcterms:W3CDTF">2018-04-04T17:28:26Z</dcterms:created>
  <dcterms:modified xsi:type="dcterms:W3CDTF">2019-07-11T16:55:40Z</dcterms:modified>
</cp:coreProperties>
</file>