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465" windowWidth="20640" windowHeight="11760"/>
  </bookViews>
  <sheets>
    <sheet name="Avaliação de Disciplinas - 2018" sheetId="1" r:id="rId1"/>
  </sheets>
  <calcPr calcId="125725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P25" i="1"/>
  <c r="Q25"/>
  <c r="R25"/>
  <c r="P50"/>
  <c r="Q50"/>
  <c r="R50"/>
  <c r="L45"/>
  <c r="K45"/>
  <c r="J45"/>
  <c r="I45"/>
  <c r="M45" s="1"/>
  <c r="N45" s="1"/>
  <c r="H45"/>
  <c r="D68" l="1"/>
  <c r="C68"/>
  <c r="E68"/>
  <c r="F68"/>
  <c r="G68"/>
  <c r="P195"/>
  <c r="Q195"/>
  <c r="R195"/>
  <c r="P97" l="1"/>
  <c r="Q97"/>
  <c r="R97"/>
  <c r="P104"/>
  <c r="Q104"/>
  <c r="R104"/>
  <c r="P143"/>
  <c r="Q143"/>
  <c r="R143"/>
  <c r="P164"/>
  <c r="Q164"/>
  <c r="R164"/>
  <c r="P205"/>
  <c r="Q205"/>
  <c r="R205"/>
  <c r="P167"/>
  <c r="Q167"/>
  <c r="R167"/>
  <c r="P140"/>
  <c r="Q140"/>
  <c r="R140"/>
  <c r="P147"/>
  <c r="Q147"/>
  <c r="R147"/>
  <c r="P122"/>
  <c r="Q122"/>
  <c r="R122"/>
  <c r="P188"/>
  <c r="Q188"/>
  <c r="R188"/>
  <c r="P150"/>
  <c r="Q150"/>
  <c r="R150"/>
  <c r="P134"/>
  <c r="Q134"/>
  <c r="R134"/>
  <c r="P127"/>
  <c r="Q127"/>
  <c r="R127"/>
  <c r="P159"/>
  <c r="Q159"/>
  <c r="R159"/>
  <c r="P156"/>
  <c r="Q156"/>
  <c r="R156"/>
  <c r="P113"/>
  <c r="Q113"/>
  <c r="R113"/>
  <c r="P108"/>
  <c r="Q108"/>
  <c r="R108"/>
  <c r="P90"/>
  <c r="Q90"/>
  <c r="R90"/>
  <c r="P85"/>
  <c r="Q85"/>
  <c r="R85"/>
  <c r="P79"/>
  <c r="Q79"/>
  <c r="R79"/>
  <c r="P76"/>
  <c r="Q76"/>
  <c r="R76"/>
  <c r="P72"/>
  <c r="Q72"/>
  <c r="R72"/>
  <c r="P68"/>
  <c r="Q68"/>
  <c r="R68"/>
  <c r="P62"/>
  <c r="Q62"/>
  <c r="R62"/>
  <c r="P57"/>
  <c r="Q57"/>
  <c r="R57"/>
  <c r="P53"/>
  <c r="Q53"/>
  <c r="R53"/>
  <c r="P43"/>
  <c r="Q43"/>
  <c r="R43"/>
  <c r="P35"/>
  <c r="Q35"/>
  <c r="R35"/>
  <c r="P174"/>
  <c r="Q174"/>
  <c r="R174"/>
  <c r="P153"/>
  <c r="Q153"/>
  <c r="R153"/>
  <c r="P209"/>
  <c r="Q209"/>
  <c r="R209"/>
  <c r="P201"/>
  <c r="Q201"/>
  <c r="R201"/>
  <c r="P185"/>
  <c r="Q185"/>
  <c r="R185"/>
  <c r="P179"/>
  <c r="Q179"/>
  <c r="R179"/>
  <c r="P38"/>
  <c r="Q38"/>
  <c r="R38"/>
  <c r="P28"/>
  <c r="Q28"/>
  <c r="R28"/>
  <c r="P15"/>
  <c r="Q15"/>
  <c r="R15"/>
  <c r="P10"/>
  <c r="Q10"/>
  <c r="Q7" s="1"/>
  <c r="D25"/>
  <c r="I25" s="1"/>
  <c r="E25"/>
  <c r="J25"/>
  <c r="F25"/>
  <c r="K25" s="1"/>
  <c r="G25"/>
  <c r="L25"/>
  <c r="D15"/>
  <c r="I15" s="1"/>
  <c r="E15"/>
  <c r="J15"/>
  <c r="F15"/>
  <c r="K15" s="1"/>
  <c r="G15"/>
  <c r="L15"/>
  <c r="D10"/>
  <c r="I10" s="1"/>
  <c r="E10"/>
  <c r="J10"/>
  <c r="F10"/>
  <c r="K10" s="1"/>
  <c r="G10"/>
  <c r="L10"/>
  <c r="I7"/>
  <c r="J7"/>
  <c r="M7" s="1"/>
  <c r="N7" s="1"/>
  <c r="O7" s="1"/>
  <c r="K7"/>
  <c r="L7"/>
  <c r="H7"/>
  <c r="D209"/>
  <c r="I209"/>
  <c r="E209"/>
  <c r="J209" s="1"/>
  <c r="F209"/>
  <c r="K209"/>
  <c r="G209"/>
  <c r="L209" s="1"/>
  <c r="H209"/>
  <c r="I208"/>
  <c r="J208"/>
  <c r="M208" s="1"/>
  <c r="N208" s="1"/>
  <c r="K208"/>
  <c r="L208"/>
  <c r="H208"/>
  <c r="I207"/>
  <c r="J207"/>
  <c r="K207"/>
  <c r="L207"/>
  <c r="M207" s="1"/>
  <c r="N207" s="1"/>
  <c r="H207"/>
  <c r="D205"/>
  <c r="I205" s="1"/>
  <c r="E205"/>
  <c r="J205"/>
  <c r="F205"/>
  <c r="K205" s="1"/>
  <c r="G205"/>
  <c r="L205"/>
  <c r="I204"/>
  <c r="J204"/>
  <c r="M204" s="1"/>
  <c r="N204" s="1"/>
  <c r="K204"/>
  <c r="L204"/>
  <c r="H204"/>
  <c r="I203"/>
  <c r="J203"/>
  <c r="M203" s="1"/>
  <c r="N203" s="1"/>
  <c r="K203"/>
  <c r="L203"/>
  <c r="H203"/>
  <c r="D201"/>
  <c r="I201" s="1"/>
  <c r="E201"/>
  <c r="J201"/>
  <c r="F201"/>
  <c r="K201" s="1"/>
  <c r="G201"/>
  <c r="L201"/>
  <c r="I200"/>
  <c r="J200"/>
  <c r="K200"/>
  <c r="L200"/>
  <c r="M200"/>
  <c r="N200" s="1"/>
  <c r="H200"/>
  <c r="I199"/>
  <c r="J199"/>
  <c r="M199" s="1"/>
  <c r="N199" s="1"/>
  <c r="K199"/>
  <c r="L199"/>
  <c r="H199"/>
  <c r="I198"/>
  <c r="J198"/>
  <c r="M198" s="1"/>
  <c r="N198" s="1"/>
  <c r="K198"/>
  <c r="L198"/>
  <c r="H198"/>
  <c r="I197"/>
  <c r="J197"/>
  <c r="K197"/>
  <c r="L197"/>
  <c r="M197" s="1"/>
  <c r="N197" s="1"/>
  <c r="H197"/>
  <c r="D195"/>
  <c r="I195" s="1"/>
  <c r="M195" s="1"/>
  <c r="E195"/>
  <c r="J195"/>
  <c r="F195"/>
  <c r="K195" s="1"/>
  <c r="G195"/>
  <c r="L195"/>
  <c r="I194"/>
  <c r="J194"/>
  <c r="M194" s="1"/>
  <c r="N194" s="1"/>
  <c r="K194"/>
  <c r="L194"/>
  <c r="H194"/>
  <c r="I193"/>
  <c r="J193"/>
  <c r="M193" s="1"/>
  <c r="N193" s="1"/>
  <c r="K193"/>
  <c r="L193"/>
  <c r="H193"/>
  <c r="I192"/>
  <c r="J192"/>
  <c r="K192"/>
  <c r="L192"/>
  <c r="M192" s="1"/>
  <c r="N192" s="1"/>
  <c r="H192"/>
  <c r="I191"/>
  <c r="J191"/>
  <c r="K191"/>
  <c r="L191"/>
  <c r="M191"/>
  <c r="N191" s="1"/>
  <c r="H191"/>
  <c r="I190"/>
  <c r="J190"/>
  <c r="M190" s="1"/>
  <c r="N190" s="1"/>
  <c r="K190"/>
  <c r="L190"/>
  <c r="H190"/>
  <c r="D188"/>
  <c r="I188"/>
  <c r="E188"/>
  <c r="H188" s="1"/>
  <c r="F188"/>
  <c r="K188"/>
  <c r="G188"/>
  <c r="L188" s="1"/>
  <c r="I187"/>
  <c r="M187" s="1"/>
  <c r="N187" s="1"/>
  <c r="J187"/>
  <c r="K187"/>
  <c r="L187"/>
  <c r="H187"/>
  <c r="D185"/>
  <c r="I185" s="1"/>
  <c r="M185" s="1"/>
  <c r="E185"/>
  <c r="J185"/>
  <c r="F185"/>
  <c r="K185" s="1"/>
  <c r="G185"/>
  <c r="L185"/>
  <c r="I184"/>
  <c r="J184"/>
  <c r="M184" s="1"/>
  <c r="N184" s="1"/>
  <c r="K184"/>
  <c r="L184"/>
  <c r="H184"/>
  <c r="I183"/>
  <c r="J183"/>
  <c r="M183" s="1"/>
  <c r="N183" s="1"/>
  <c r="K183"/>
  <c r="L183"/>
  <c r="H183"/>
  <c r="I182"/>
  <c r="M182" s="1"/>
  <c r="N182" s="1"/>
  <c r="J182"/>
  <c r="K182"/>
  <c r="L182"/>
  <c r="H182"/>
  <c r="I181"/>
  <c r="J181"/>
  <c r="K181"/>
  <c r="L181"/>
  <c r="M181"/>
  <c r="N181" s="1"/>
  <c r="H181"/>
  <c r="D179"/>
  <c r="I179"/>
  <c r="E179"/>
  <c r="J179" s="1"/>
  <c r="F179"/>
  <c r="K179"/>
  <c r="G179"/>
  <c r="L179" s="1"/>
  <c r="H179"/>
  <c r="I178"/>
  <c r="J178"/>
  <c r="M178" s="1"/>
  <c r="N178" s="1"/>
  <c r="K178"/>
  <c r="L178"/>
  <c r="H178"/>
  <c r="I177"/>
  <c r="J177"/>
  <c r="K177"/>
  <c r="L177"/>
  <c r="M177" s="1"/>
  <c r="N177" s="1"/>
  <c r="H177"/>
  <c r="I176"/>
  <c r="J176"/>
  <c r="K176"/>
  <c r="L176"/>
  <c r="M176"/>
  <c r="N176" s="1"/>
  <c r="H176"/>
  <c r="D174"/>
  <c r="I174"/>
  <c r="E174"/>
  <c r="J174" s="1"/>
  <c r="F174"/>
  <c r="K174"/>
  <c r="G174"/>
  <c r="L174" s="1"/>
  <c r="H174"/>
  <c r="I173"/>
  <c r="J173"/>
  <c r="M173" s="1"/>
  <c r="N173" s="1"/>
  <c r="K173"/>
  <c r="L173"/>
  <c r="H173"/>
  <c r="I172"/>
  <c r="J172"/>
  <c r="K172"/>
  <c r="L172"/>
  <c r="M172" s="1"/>
  <c r="N172" s="1"/>
  <c r="H172"/>
  <c r="I171"/>
  <c r="J171"/>
  <c r="K171"/>
  <c r="L171"/>
  <c r="M171"/>
  <c r="N171" s="1"/>
  <c r="H171"/>
  <c r="I170"/>
  <c r="J170"/>
  <c r="M170" s="1"/>
  <c r="N170" s="1"/>
  <c r="K170"/>
  <c r="L170"/>
  <c r="H170"/>
  <c r="I169"/>
  <c r="J169"/>
  <c r="M169" s="1"/>
  <c r="N169" s="1"/>
  <c r="K169"/>
  <c r="L169"/>
  <c r="H169"/>
  <c r="D167"/>
  <c r="I167" s="1"/>
  <c r="E167"/>
  <c r="J167"/>
  <c r="F167"/>
  <c r="K167" s="1"/>
  <c r="G167"/>
  <c r="L167"/>
  <c r="I166"/>
  <c r="M166" s="1"/>
  <c r="N166" s="1"/>
  <c r="J166"/>
  <c r="K166"/>
  <c r="L166"/>
  <c r="H166"/>
  <c r="D164"/>
  <c r="I164"/>
  <c r="E164"/>
  <c r="J164" s="1"/>
  <c r="F164"/>
  <c r="K164"/>
  <c r="G164"/>
  <c r="L164" s="1"/>
  <c r="H164"/>
  <c r="I163"/>
  <c r="J163"/>
  <c r="M163" s="1"/>
  <c r="N163" s="1"/>
  <c r="K163"/>
  <c r="L163"/>
  <c r="H163"/>
  <c r="I162"/>
  <c r="J162"/>
  <c r="K162"/>
  <c r="L162"/>
  <c r="M162" s="1"/>
  <c r="N162" s="1"/>
  <c r="H162"/>
  <c r="I161"/>
  <c r="J161"/>
  <c r="K161"/>
  <c r="L161"/>
  <c r="M161"/>
  <c r="N161" s="1"/>
  <c r="H161"/>
  <c r="D159"/>
  <c r="I159"/>
  <c r="E159"/>
  <c r="J159" s="1"/>
  <c r="F159"/>
  <c r="K159"/>
  <c r="G159"/>
  <c r="L159" s="1"/>
  <c r="H159"/>
  <c r="I158"/>
  <c r="J158"/>
  <c r="M158" s="1"/>
  <c r="N158" s="1"/>
  <c r="K158"/>
  <c r="L158"/>
  <c r="H158"/>
  <c r="D156"/>
  <c r="I156" s="1"/>
  <c r="M156" s="1"/>
  <c r="E156"/>
  <c r="J156"/>
  <c r="F156"/>
  <c r="K156" s="1"/>
  <c r="G156"/>
  <c r="L156"/>
  <c r="I155"/>
  <c r="J155"/>
  <c r="K155"/>
  <c r="L155"/>
  <c r="M155"/>
  <c r="N155" s="1"/>
  <c r="H155"/>
  <c r="D153"/>
  <c r="I153"/>
  <c r="E153"/>
  <c r="J153" s="1"/>
  <c r="F153"/>
  <c r="K153"/>
  <c r="G153"/>
  <c r="L153" s="1"/>
  <c r="H153"/>
  <c r="I152"/>
  <c r="J152"/>
  <c r="M152" s="1"/>
  <c r="N152" s="1"/>
  <c r="K152"/>
  <c r="L152"/>
  <c r="H152"/>
  <c r="D150"/>
  <c r="I150" s="1"/>
  <c r="M150" s="1"/>
  <c r="E150"/>
  <c r="J150"/>
  <c r="F150"/>
  <c r="K150" s="1"/>
  <c r="G150"/>
  <c r="L150"/>
  <c r="I149"/>
  <c r="J149"/>
  <c r="K149"/>
  <c r="L149"/>
  <c r="M149"/>
  <c r="N149" s="1"/>
  <c r="H149"/>
  <c r="I146"/>
  <c r="J146"/>
  <c r="M146" s="1"/>
  <c r="N146" s="1"/>
  <c r="K146"/>
  <c r="L146"/>
  <c r="H146"/>
  <c r="D147"/>
  <c r="I147"/>
  <c r="E147"/>
  <c r="H147" s="1"/>
  <c r="F147"/>
  <c r="K147"/>
  <c r="G147"/>
  <c r="L147" s="1"/>
  <c r="I145"/>
  <c r="M145" s="1"/>
  <c r="N145" s="1"/>
  <c r="J145"/>
  <c r="K145"/>
  <c r="L145"/>
  <c r="H145"/>
  <c r="D143"/>
  <c r="I143" s="1"/>
  <c r="M143" s="1"/>
  <c r="E143"/>
  <c r="J143"/>
  <c r="F143"/>
  <c r="K143" s="1"/>
  <c r="G143"/>
  <c r="L143"/>
  <c r="I142"/>
  <c r="J142"/>
  <c r="M142" s="1"/>
  <c r="N142" s="1"/>
  <c r="K142"/>
  <c r="L142"/>
  <c r="H142"/>
  <c r="I137"/>
  <c r="J137"/>
  <c r="M137" s="1"/>
  <c r="N137" s="1"/>
  <c r="K137"/>
  <c r="L137"/>
  <c r="H137"/>
  <c r="I138"/>
  <c r="J138"/>
  <c r="K138"/>
  <c r="L138"/>
  <c r="M138" s="1"/>
  <c r="N138" s="1"/>
  <c r="H138"/>
  <c r="I139"/>
  <c r="J139"/>
  <c r="K139"/>
  <c r="L139"/>
  <c r="M139"/>
  <c r="N139" s="1"/>
  <c r="H139"/>
  <c r="D140"/>
  <c r="I140"/>
  <c r="E140"/>
  <c r="J140" s="1"/>
  <c r="F140"/>
  <c r="K140"/>
  <c r="G140"/>
  <c r="L140" s="1"/>
  <c r="H140"/>
  <c r="I136"/>
  <c r="J136"/>
  <c r="M136" s="1"/>
  <c r="N136" s="1"/>
  <c r="K136"/>
  <c r="L136"/>
  <c r="H136"/>
  <c r="I130"/>
  <c r="J130"/>
  <c r="K130"/>
  <c r="L130"/>
  <c r="M130" s="1"/>
  <c r="N130" s="1"/>
  <c r="H130"/>
  <c r="I131"/>
  <c r="J131"/>
  <c r="K131"/>
  <c r="L131"/>
  <c r="M131"/>
  <c r="N131" s="1"/>
  <c r="H131"/>
  <c r="I132"/>
  <c r="J132"/>
  <c r="M132" s="1"/>
  <c r="N132" s="1"/>
  <c r="K132"/>
  <c r="L132"/>
  <c r="H132"/>
  <c r="I133"/>
  <c r="J133"/>
  <c r="M133" s="1"/>
  <c r="N133" s="1"/>
  <c r="K133"/>
  <c r="L133"/>
  <c r="H133"/>
  <c r="D134"/>
  <c r="I134" s="1"/>
  <c r="M134" s="1"/>
  <c r="E134"/>
  <c r="J134"/>
  <c r="F134"/>
  <c r="K134" s="1"/>
  <c r="G134"/>
  <c r="L134"/>
  <c r="I129"/>
  <c r="J129"/>
  <c r="K129"/>
  <c r="L129"/>
  <c r="M129"/>
  <c r="N129" s="1"/>
  <c r="H129"/>
  <c r="I125"/>
  <c r="J125"/>
  <c r="M125" s="1"/>
  <c r="N125" s="1"/>
  <c r="K125"/>
  <c r="L125"/>
  <c r="H125"/>
  <c r="I126"/>
  <c r="J126"/>
  <c r="M126" s="1"/>
  <c r="N126" s="1"/>
  <c r="K126"/>
  <c r="L126"/>
  <c r="H126"/>
  <c r="D127"/>
  <c r="I127" s="1"/>
  <c r="E127"/>
  <c r="J127"/>
  <c r="F127"/>
  <c r="K127" s="1"/>
  <c r="G127"/>
  <c r="L127"/>
  <c r="I112"/>
  <c r="J112"/>
  <c r="K112"/>
  <c r="L112"/>
  <c r="M112"/>
  <c r="N112" s="1"/>
  <c r="H112"/>
  <c r="L124"/>
  <c r="L116"/>
  <c r="L117"/>
  <c r="M117" s="1"/>
  <c r="N117" s="1"/>
  <c r="L118"/>
  <c r="L119"/>
  <c r="L120"/>
  <c r="L121"/>
  <c r="M121" s="1"/>
  <c r="N121" s="1"/>
  <c r="L115"/>
  <c r="L111"/>
  <c r="L110"/>
  <c r="L107"/>
  <c r="L106"/>
  <c r="L100"/>
  <c r="L101"/>
  <c r="L102"/>
  <c r="L103"/>
  <c r="L99"/>
  <c r="C209"/>
  <c r="C205"/>
  <c r="C201"/>
  <c r="C195"/>
  <c r="C188"/>
  <c r="C185"/>
  <c r="C179"/>
  <c r="C174"/>
  <c r="K124"/>
  <c r="K116"/>
  <c r="M116" s="1"/>
  <c r="N116" s="1"/>
  <c r="K117"/>
  <c r="K118"/>
  <c r="K119"/>
  <c r="K120"/>
  <c r="M120" s="1"/>
  <c r="N120" s="1"/>
  <c r="K121"/>
  <c r="K115"/>
  <c r="K111"/>
  <c r="K110"/>
  <c r="K107"/>
  <c r="K106"/>
  <c r="K100"/>
  <c r="K101"/>
  <c r="K102"/>
  <c r="K103"/>
  <c r="K99"/>
  <c r="J124"/>
  <c r="M124" s="1"/>
  <c r="N124" s="1"/>
  <c r="J116"/>
  <c r="J117"/>
  <c r="J118"/>
  <c r="M118" s="1"/>
  <c r="N118" s="1"/>
  <c r="J119"/>
  <c r="M119" s="1"/>
  <c r="N119" s="1"/>
  <c r="J120"/>
  <c r="J121"/>
  <c r="J115"/>
  <c r="M115" s="1"/>
  <c r="N115" s="1"/>
  <c r="J111"/>
  <c r="M111" s="1"/>
  <c r="N111" s="1"/>
  <c r="J110"/>
  <c r="J107"/>
  <c r="J106"/>
  <c r="J100"/>
  <c r="J101"/>
  <c r="J102"/>
  <c r="I102"/>
  <c r="M102" s="1"/>
  <c r="N102" s="1"/>
  <c r="H102"/>
  <c r="J103"/>
  <c r="J99"/>
  <c r="I124"/>
  <c r="H124"/>
  <c r="I116"/>
  <c r="H116"/>
  <c r="I117"/>
  <c r="H117"/>
  <c r="I118"/>
  <c r="H118"/>
  <c r="I119"/>
  <c r="H119"/>
  <c r="I120"/>
  <c r="H120"/>
  <c r="I121"/>
  <c r="H121"/>
  <c r="I115"/>
  <c r="H115"/>
  <c r="I111"/>
  <c r="H111"/>
  <c r="D113"/>
  <c r="I113"/>
  <c r="I110"/>
  <c r="M110" s="1"/>
  <c r="N110" s="1"/>
  <c r="H110"/>
  <c r="I107"/>
  <c r="M107" s="1"/>
  <c r="N107" s="1"/>
  <c r="H107"/>
  <c r="I106"/>
  <c r="M106" s="1"/>
  <c r="N106" s="1"/>
  <c r="H106"/>
  <c r="I100"/>
  <c r="M100" s="1"/>
  <c r="N100" s="1"/>
  <c r="H100"/>
  <c r="I101"/>
  <c r="M101" s="1"/>
  <c r="N101" s="1"/>
  <c r="H101"/>
  <c r="I103"/>
  <c r="M103" s="1"/>
  <c r="N103" s="1"/>
  <c r="H103"/>
  <c r="I99"/>
  <c r="M99" s="1"/>
  <c r="N99" s="1"/>
  <c r="H99"/>
  <c r="L95"/>
  <c r="L94"/>
  <c r="L93"/>
  <c r="L92"/>
  <c r="L89"/>
  <c r="L88"/>
  <c r="L87"/>
  <c r="L84"/>
  <c r="L83"/>
  <c r="L82"/>
  <c r="L81"/>
  <c r="L78"/>
  <c r="L75"/>
  <c r="L74"/>
  <c r="L71"/>
  <c r="L70"/>
  <c r="L68"/>
  <c r="L67"/>
  <c r="L66"/>
  <c r="L65"/>
  <c r="L64"/>
  <c r="L61"/>
  <c r="L60"/>
  <c r="L59"/>
  <c r="L56"/>
  <c r="L55"/>
  <c r="L52"/>
  <c r="L49"/>
  <c r="L48"/>
  <c r="L47"/>
  <c r="L46"/>
  <c r="L42"/>
  <c r="L41"/>
  <c r="L40"/>
  <c r="L37"/>
  <c r="L34"/>
  <c r="L33"/>
  <c r="L32"/>
  <c r="L31"/>
  <c r="L30"/>
  <c r="G28"/>
  <c r="L28" s="1"/>
  <c r="L27"/>
  <c r="L24"/>
  <c r="L23"/>
  <c r="L22"/>
  <c r="M22" s="1"/>
  <c r="N22" s="1"/>
  <c r="L21"/>
  <c r="L20"/>
  <c r="L19"/>
  <c r="M19" s="1"/>
  <c r="N19" s="1"/>
  <c r="L18"/>
  <c r="L17"/>
  <c r="L96"/>
  <c r="L14"/>
  <c r="L13"/>
  <c r="L12"/>
  <c r="K95"/>
  <c r="K96"/>
  <c r="K94"/>
  <c r="K93"/>
  <c r="K92"/>
  <c r="K89"/>
  <c r="K88"/>
  <c r="K87"/>
  <c r="K84"/>
  <c r="K83"/>
  <c r="K82"/>
  <c r="K81"/>
  <c r="K78"/>
  <c r="K75"/>
  <c r="M75" s="1"/>
  <c r="N75" s="1"/>
  <c r="K74"/>
  <c r="K71"/>
  <c r="K70"/>
  <c r="K68"/>
  <c r="K67"/>
  <c r="K66"/>
  <c r="K65"/>
  <c r="K64"/>
  <c r="K61"/>
  <c r="K60"/>
  <c r="K59"/>
  <c r="K56"/>
  <c r="K55"/>
  <c r="K52"/>
  <c r="K49"/>
  <c r="K48"/>
  <c r="K47"/>
  <c r="K46"/>
  <c r="K42"/>
  <c r="K41"/>
  <c r="K40"/>
  <c r="K37"/>
  <c r="K34"/>
  <c r="K33"/>
  <c r="M33" s="1"/>
  <c r="N33" s="1"/>
  <c r="K32"/>
  <c r="K31"/>
  <c r="K30"/>
  <c r="K27"/>
  <c r="M27" s="1"/>
  <c r="N27" s="1"/>
  <c r="K24"/>
  <c r="K23"/>
  <c r="K22"/>
  <c r="K21"/>
  <c r="M21" s="1"/>
  <c r="N21" s="1"/>
  <c r="K20"/>
  <c r="K19"/>
  <c r="K18"/>
  <c r="K17"/>
  <c r="K14"/>
  <c r="K13"/>
  <c r="K12"/>
  <c r="J95"/>
  <c r="J94"/>
  <c r="M94" s="1"/>
  <c r="N94" s="1"/>
  <c r="J93"/>
  <c r="J92"/>
  <c r="J89"/>
  <c r="M89" s="1"/>
  <c r="N89" s="1"/>
  <c r="J88"/>
  <c r="J87"/>
  <c r="J84"/>
  <c r="J83"/>
  <c r="M83" s="1"/>
  <c r="N83" s="1"/>
  <c r="J82"/>
  <c r="M82" s="1"/>
  <c r="N82" s="1"/>
  <c r="J81"/>
  <c r="J78"/>
  <c r="E76"/>
  <c r="J76" s="1"/>
  <c r="J75"/>
  <c r="J74"/>
  <c r="J71"/>
  <c r="J70"/>
  <c r="M70" s="1"/>
  <c r="N70" s="1"/>
  <c r="J68"/>
  <c r="J67"/>
  <c r="J66"/>
  <c r="J65"/>
  <c r="M65" s="1"/>
  <c r="N65" s="1"/>
  <c r="J64"/>
  <c r="H64"/>
  <c r="H65"/>
  <c r="H66"/>
  <c r="J61"/>
  <c r="J60"/>
  <c r="J59"/>
  <c r="M59" s="1"/>
  <c r="N59" s="1"/>
  <c r="J56"/>
  <c r="J55"/>
  <c r="J52"/>
  <c r="J49"/>
  <c r="M49" s="1"/>
  <c r="N49" s="1"/>
  <c r="J48"/>
  <c r="M48" s="1"/>
  <c r="N48" s="1"/>
  <c r="J47"/>
  <c r="J46"/>
  <c r="J42"/>
  <c r="M42" s="1"/>
  <c r="N42" s="1"/>
  <c r="J41"/>
  <c r="M41" s="1"/>
  <c r="N41" s="1"/>
  <c r="J40"/>
  <c r="J37"/>
  <c r="J34"/>
  <c r="J33"/>
  <c r="J32"/>
  <c r="J31"/>
  <c r="J30"/>
  <c r="M30" s="1"/>
  <c r="N30" s="1"/>
  <c r="E28"/>
  <c r="J28" s="1"/>
  <c r="J27"/>
  <c r="J24"/>
  <c r="J23"/>
  <c r="J22"/>
  <c r="J21"/>
  <c r="J20"/>
  <c r="J19"/>
  <c r="J18"/>
  <c r="J17"/>
  <c r="J14"/>
  <c r="M14" s="1"/>
  <c r="N14" s="1"/>
  <c r="J13"/>
  <c r="M13" s="1"/>
  <c r="N13" s="1"/>
  <c r="J12"/>
  <c r="I96"/>
  <c r="I95"/>
  <c r="M95" s="1"/>
  <c r="N95" s="1"/>
  <c r="I93"/>
  <c r="I94"/>
  <c r="H94"/>
  <c r="I92"/>
  <c r="I89"/>
  <c r="I88"/>
  <c r="M88" s="1"/>
  <c r="N88" s="1"/>
  <c r="I87"/>
  <c r="M87" s="1"/>
  <c r="N87" s="1"/>
  <c r="H87"/>
  <c r="I84"/>
  <c r="I83"/>
  <c r="I82"/>
  <c r="I81"/>
  <c r="M81" s="1"/>
  <c r="N81" s="1"/>
  <c r="I78"/>
  <c r="M78" s="1"/>
  <c r="N78" s="1"/>
  <c r="I75"/>
  <c r="I74"/>
  <c r="M74"/>
  <c r="N74" s="1"/>
  <c r="I71"/>
  <c r="M71" s="1"/>
  <c r="N71" s="1"/>
  <c r="I70"/>
  <c r="I68"/>
  <c r="I67"/>
  <c r="M67" s="1"/>
  <c r="I66"/>
  <c r="M66" s="1"/>
  <c r="N66" s="1"/>
  <c r="I65"/>
  <c r="I64"/>
  <c r="M64" s="1"/>
  <c r="N64" s="1"/>
  <c r="I61"/>
  <c r="M61" s="1"/>
  <c r="N61" s="1"/>
  <c r="H61"/>
  <c r="I60"/>
  <c r="M60" s="1"/>
  <c r="N60" s="1"/>
  <c r="I59"/>
  <c r="I56"/>
  <c r="I55"/>
  <c r="I52"/>
  <c r="M52"/>
  <c r="H52"/>
  <c r="N52" s="1"/>
  <c r="I49"/>
  <c r="I48"/>
  <c r="I47"/>
  <c r="M47" s="1"/>
  <c r="N47" s="1"/>
  <c r="H47"/>
  <c r="I46"/>
  <c r="M46" s="1"/>
  <c r="N46" s="1"/>
  <c r="I42"/>
  <c r="I41"/>
  <c r="I40"/>
  <c r="M40" s="1"/>
  <c r="N40" s="1"/>
  <c r="I37"/>
  <c r="M37"/>
  <c r="I34"/>
  <c r="M34" s="1"/>
  <c r="N34" s="1"/>
  <c r="I33"/>
  <c r="I32"/>
  <c r="I31"/>
  <c r="M31"/>
  <c r="N31" s="1"/>
  <c r="I30"/>
  <c r="I27"/>
  <c r="I24"/>
  <c r="M24"/>
  <c r="I23"/>
  <c r="M23" s="1"/>
  <c r="N23" s="1"/>
  <c r="I22"/>
  <c r="I21"/>
  <c r="I20"/>
  <c r="M20" s="1"/>
  <c r="N20" s="1"/>
  <c r="I19"/>
  <c r="I18"/>
  <c r="I17"/>
  <c r="M17" s="1"/>
  <c r="N17" s="1"/>
  <c r="I14"/>
  <c r="I13"/>
  <c r="I12"/>
  <c r="L8"/>
  <c r="L9"/>
  <c r="K8"/>
  <c r="K9"/>
  <c r="J8"/>
  <c r="M8" s="1"/>
  <c r="N8" s="1"/>
  <c r="J9"/>
  <c r="M9" s="1"/>
  <c r="N9" s="1"/>
  <c r="I8"/>
  <c r="I9"/>
  <c r="J96"/>
  <c r="M96" s="1"/>
  <c r="N96" s="1"/>
  <c r="C167"/>
  <c r="C164"/>
  <c r="C159"/>
  <c r="C156"/>
  <c r="C153"/>
  <c r="C150"/>
  <c r="C147"/>
  <c r="C143"/>
  <c r="C140"/>
  <c r="C134"/>
  <c r="C127"/>
  <c r="C122"/>
  <c r="D122"/>
  <c r="H122" s="1"/>
  <c r="E122"/>
  <c r="F122"/>
  <c r="G122"/>
  <c r="L122" s="1"/>
  <c r="J122"/>
  <c r="K122"/>
  <c r="E113"/>
  <c r="J113" s="1"/>
  <c r="M113" s="1"/>
  <c r="F113"/>
  <c r="K113"/>
  <c r="G113"/>
  <c r="L113" s="1"/>
  <c r="C108"/>
  <c r="D108"/>
  <c r="H108" s="1"/>
  <c r="E108"/>
  <c r="J108"/>
  <c r="F108"/>
  <c r="K108" s="1"/>
  <c r="G108"/>
  <c r="L108"/>
  <c r="C104"/>
  <c r="D104"/>
  <c r="E104"/>
  <c r="J104"/>
  <c r="M104" s="1"/>
  <c r="N104" s="1"/>
  <c r="O99" s="1"/>
  <c r="F104"/>
  <c r="K104" s="1"/>
  <c r="G104"/>
  <c r="L104"/>
  <c r="C97"/>
  <c r="D97"/>
  <c r="E97"/>
  <c r="H97" s="1"/>
  <c r="F97"/>
  <c r="G97"/>
  <c r="J97"/>
  <c r="K97"/>
  <c r="L97"/>
  <c r="H92"/>
  <c r="H93"/>
  <c r="H95"/>
  <c r="H96"/>
  <c r="C90"/>
  <c r="D90"/>
  <c r="I90"/>
  <c r="E90"/>
  <c r="J90" s="1"/>
  <c r="M90" s="1"/>
  <c r="F90"/>
  <c r="K90"/>
  <c r="G90"/>
  <c r="L90" s="1"/>
  <c r="H88"/>
  <c r="H89"/>
  <c r="C85"/>
  <c r="D85"/>
  <c r="I85"/>
  <c r="E85"/>
  <c r="H85" s="1"/>
  <c r="F85"/>
  <c r="K85"/>
  <c r="G85"/>
  <c r="L85" s="1"/>
  <c r="H81"/>
  <c r="H82"/>
  <c r="H83"/>
  <c r="H84"/>
  <c r="C79"/>
  <c r="D79"/>
  <c r="E79"/>
  <c r="H79" s="1"/>
  <c r="F79"/>
  <c r="K79"/>
  <c r="G79"/>
  <c r="L79" s="1"/>
  <c r="H78"/>
  <c r="C76"/>
  <c r="D76"/>
  <c r="I76" s="1"/>
  <c r="F76"/>
  <c r="K76"/>
  <c r="G76"/>
  <c r="L76" s="1"/>
  <c r="H74"/>
  <c r="H75"/>
  <c r="C72"/>
  <c r="D72"/>
  <c r="I72" s="1"/>
  <c r="M72" s="1"/>
  <c r="E72"/>
  <c r="J72"/>
  <c r="F72"/>
  <c r="K72" s="1"/>
  <c r="G72"/>
  <c r="L72"/>
  <c r="H70"/>
  <c r="H71"/>
  <c r="C62"/>
  <c r="D62"/>
  <c r="I62" s="1"/>
  <c r="E62"/>
  <c r="F62"/>
  <c r="K62"/>
  <c r="G62"/>
  <c r="L62" s="1"/>
  <c r="H59"/>
  <c r="H60"/>
  <c r="C57"/>
  <c r="D57"/>
  <c r="E57"/>
  <c r="J57"/>
  <c r="F57"/>
  <c r="K57" s="1"/>
  <c r="G57"/>
  <c r="L57"/>
  <c r="H55"/>
  <c r="H56"/>
  <c r="C53"/>
  <c r="D53"/>
  <c r="I53" s="1"/>
  <c r="E53"/>
  <c r="J53" s="1"/>
  <c r="F53"/>
  <c r="K53"/>
  <c r="G53"/>
  <c r="L53" s="1"/>
  <c r="C50"/>
  <c r="D50"/>
  <c r="I50" s="1"/>
  <c r="E50"/>
  <c r="F50"/>
  <c r="K50"/>
  <c r="G50"/>
  <c r="L50" s="1"/>
  <c r="H46"/>
  <c r="H48"/>
  <c r="H49"/>
  <c r="C43"/>
  <c r="D43"/>
  <c r="I43"/>
  <c r="E43"/>
  <c r="H43" s="1"/>
  <c r="F43"/>
  <c r="K43"/>
  <c r="G43"/>
  <c r="L43" s="1"/>
  <c r="H40"/>
  <c r="H41"/>
  <c r="H42"/>
  <c r="C38"/>
  <c r="D38"/>
  <c r="I38"/>
  <c r="E38"/>
  <c r="J38" s="1"/>
  <c r="F38"/>
  <c r="K38"/>
  <c r="G38"/>
  <c r="L38" s="1"/>
  <c r="H37"/>
  <c r="D35"/>
  <c r="H35" s="1"/>
  <c r="E35"/>
  <c r="J35" s="1"/>
  <c r="F35"/>
  <c r="K35"/>
  <c r="G35"/>
  <c r="L35" s="1"/>
  <c r="H30"/>
  <c r="H31"/>
  <c r="H32"/>
  <c r="H33"/>
  <c r="H34"/>
  <c r="C28"/>
  <c r="D28"/>
  <c r="I28" s="1"/>
  <c r="F28"/>
  <c r="K28" s="1"/>
  <c r="H27"/>
  <c r="C25"/>
  <c r="H17"/>
  <c r="H18"/>
  <c r="H19"/>
  <c r="H20"/>
  <c r="H21"/>
  <c r="H22"/>
  <c r="H23"/>
  <c r="H24"/>
  <c r="C15"/>
  <c r="H12"/>
  <c r="H13"/>
  <c r="H14"/>
  <c r="C10"/>
  <c r="H8"/>
  <c r="H9"/>
  <c r="M12"/>
  <c r="N12"/>
  <c r="M18"/>
  <c r="N18" s="1"/>
  <c r="H57"/>
  <c r="N37"/>
  <c r="M55"/>
  <c r="N55" s="1"/>
  <c r="M84"/>
  <c r="N84" s="1"/>
  <c r="M93"/>
  <c r="N93" s="1"/>
  <c r="M92"/>
  <c r="N92" s="1"/>
  <c r="H53"/>
  <c r="N24"/>
  <c r="M32"/>
  <c r="N32" s="1"/>
  <c r="M56"/>
  <c r="N56" s="1"/>
  <c r="I122"/>
  <c r="H50"/>
  <c r="I35"/>
  <c r="M35" s="1"/>
  <c r="N35" s="1"/>
  <c r="O30" s="1"/>
  <c r="I57"/>
  <c r="M57" s="1"/>
  <c r="N57" s="1"/>
  <c r="O55" s="1"/>
  <c r="I97"/>
  <c r="J50"/>
  <c r="H104"/>
  <c r="I79"/>
  <c r="J62"/>
  <c r="I104"/>
  <c r="M97"/>
  <c r="N97" s="1"/>
  <c r="O92" s="1"/>
  <c r="M79" l="1"/>
  <c r="N79" s="1"/>
  <c r="O78" s="1"/>
  <c r="M50"/>
  <c r="N50" s="1"/>
  <c r="O46" s="1"/>
  <c r="N134"/>
  <c r="O129" s="1"/>
  <c r="M140"/>
  <c r="N140" s="1"/>
  <c r="O136" s="1"/>
  <c r="N156"/>
  <c r="O155" s="1"/>
  <c r="M122"/>
  <c r="N122" s="1"/>
  <c r="O115" s="1"/>
  <c r="M28"/>
  <c r="M38"/>
  <c r="N38" s="1"/>
  <c r="O37" s="1"/>
  <c r="M62"/>
  <c r="M76"/>
  <c r="M153"/>
  <c r="N153" s="1"/>
  <c r="M159"/>
  <c r="N159" s="1"/>
  <c r="O158" s="1"/>
  <c r="M188"/>
  <c r="N188" s="1"/>
  <c r="O187" s="1"/>
  <c r="M201"/>
  <c r="M205"/>
  <c r="M209"/>
  <c r="N209" s="1"/>
  <c r="O207" s="1"/>
  <c r="M10"/>
  <c r="N10" s="1"/>
  <c r="O8" s="1"/>
  <c r="M25"/>
  <c r="M53"/>
  <c r="N53" s="1"/>
  <c r="O52" s="1"/>
  <c r="M127"/>
  <c r="N127" s="1"/>
  <c r="O124" s="1"/>
  <c r="M164"/>
  <c r="N164" s="1"/>
  <c r="O161" s="1"/>
  <c r="M167"/>
  <c r="M174"/>
  <c r="N174" s="1"/>
  <c r="O169" s="1"/>
  <c r="M179"/>
  <c r="N179" s="1"/>
  <c r="O176" s="1"/>
  <c r="M15"/>
  <c r="N15" s="1"/>
  <c r="O12" s="1"/>
  <c r="H76"/>
  <c r="J79"/>
  <c r="I108"/>
  <c r="M108" s="1"/>
  <c r="N108" s="1"/>
  <c r="O106" s="1"/>
  <c r="H195"/>
  <c r="N195" s="1"/>
  <c r="O190" s="1"/>
  <c r="H205"/>
  <c r="H10"/>
  <c r="H15"/>
  <c r="H72"/>
  <c r="N72" s="1"/>
  <c r="O70" s="1"/>
  <c r="H62"/>
  <c r="H90"/>
  <c r="N90" s="1"/>
  <c r="O87" s="1"/>
  <c r="H38"/>
  <c r="H113"/>
  <c r="N113" s="1"/>
  <c r="O110" s="1"/>
  <c r="H28"/>
  <c r="H127"/>
  <c r="H134"/>
  <c r="H150"/>
  <c r="N150" s="1"/>
  <c r="O149" s="1"/>
  <c r="H156"/>
  <c r="H167"/>
  <c r="H201"/>
  <c r="H25"/>
  <c r="R7"/>
  <c r="J85"/>
  <c r="M85" s="1"/>
  <c r="N85" s="1"/>
  <c r="O81" s="1"/>
  <c r="H143"/>
  <c r="N143" s="1"/>
  <c r="O142" s="1"/>
  <c r="J147"/>
  <c r="M147" s="1"/>
  <c r="N147" s="1"/>
  <c r="O145" s="1"/>
  <c r="H185"/>
  <c r="N185" s="1"/>
  <c r="O181" s="1"/>
  <c r="J188"/>
  <c r="J43"/>
  <c r="M43" s="1"/>
  <c r="N43" s="1"/>
  <c r="O40" s="1"/>
  <c r="H68"/>
  <c r="P7"/>
  <c r="M68"/>
  <c r="N62" l="1"/>
  <c r="O59" s="1"/>
  <c r="N25"/>
  <c r="N201"/>
  <c r="O197" s="1"/>
  <c r="N76"/>
  <c r="O74" s="1"/>
  <c r="N68"/>
  <c r="N167"/>
  <c r="O166" s="1"/>
  <c r="N205"/>
  <c r="O203" s="1"/>
  <c r="O152"/>
  <c r="N28"/>
  <c r="O27" s="1"/>
  <c r="O17" l="1"/>
  <c r="O64"/>
</calcChain>
</file>

<file path=xl/sharedStrings.xml><?xml version="1.0" encoding="utf-8"?>
<sst xmlns="http://schemas.openxmlformats.org/spreadsheetml/2006/main" count="228" uniqueCount="173">
  <si>
    <t>Não Avaliado</t>
  </si>
  <si>
    <t>Discordo Totalmente</t>
  </si>
  <si>
    <t>Discordo Parcialmente</t>
  </si>
  <si>
    <t>Concordo Parcialmente</t>
  </si>
  <si>
    <t>Unidade</t>
  </si>
  <si>
    <t>Departamento</t>
  </si>
  <si>
    <t xml:space="preserve">Escola de Arquitetura e Urbanismo
</t>
  </si>
  <si>
    <t>Departamento de Arquitetura</t>
  </si>
  <si>
    <t>Departamento De Urbanismo</t>
  </si>
  <si>
    <t>Escola de Enfermagem</t>
  </si>
  <si>
    <t>Fundamentos de Enfermagem e Admnistração</t>
  </si>
  <si>
    <t>Enfermagem Médico - Cirúrgica</t>
  </si>
  <si>
    <t xml:space="preserve">Enfermagem Materno-Infantil e Psiquiátrica </t>
  </si>
  <si>
    <t>Escola de Engenharia</t>
  </si>
  <si>
    <t>Engenharia Civil</t>
  </si>
  <si>
    <t>Engenharia Agrícola e Meio Ambiente</t>
  </si>
  <si>
    <t>Engenharia Mecânica</t>
  </si>
  <si>
    <t>Engenharia de Produção</t>
  </si>
  <si>
    <t>Engenharia Química e de Petróleo</t>
  </si>
  <si>
    <t>Desenho Técnico</t>
  </si>
  <si>
    <t>Engenharia de Telecomunicações</t>
  </si>
  <si>
    <t>Engenharia Elétrica</t>
  </si>
  <si>
    <t>Faculdade de Administração e Ciências Contábeis</t>
  </si>
  <si>
    <t>Administração</t>
  </si>
  <si>
    <t>Contabilidade</t>
  </si>
  <si>
    <t>Empreendedorismo e Gestão</t>
  </si>
  <si>
    <t>Faculdade de Economia</t>
  </si>
  <si>
    <t>Economia</t>
  </si>
  <si>
    <t>Faculdade de Educação</t>
  </si>
  <si>
    <t>Fundamentos Pedagógicos</t>
  </si>
  <si>
    <t>Sociedade, Educação e Conhecimento</t>
  </si>
  <si>
    <t>Faculdade de Farmácia</t>
  </si>
  <si>
    <t>Tecnologia Farmacêutica</t>
  </si>
  <si>
    <t>Farmácia e Administração Farmacêutica</t>
  </si>
  <si>
    <t>Bromatologia</t>
  </si>
  <si>
    <t>Faculdade de Nutrição</t>
  </si>
  <si>
    <t>Nutrição Dietética</t>
  </si>
  <si>
    <t>Nutrição Social</t>
  </si>
  <si>
    <t>Faculdade de Odontologia</t>
  </si>
  <si>
    <t>Odontoclínica</t>
  </si>
  <si>
    <t>Odontotécnica</t>
  </si>
  <si>
    <t>Faculdade de Veterinária</t>
  </si>
  <si>
    <t>Saúde Coletiva e Veterinária e Saúde Pública</t>
  </si>
  <si>
    <t>Patologia e Clínica Veterinária</t>
  </si>
  <si>
    <t xml:space="preserve">Tecnologia dos Alimentos </t>
  </si>
  <si>
    <t>Zootecnia</t>
  </si>
  <si>
    <t>Turismo</t>
  </si>
  <si>
    <t>Instituto Biomédico</t>
  </si>
  <si>
    <t>Fisiologia e Farmacologia</t>
  </si>
  <si>
    <t>Microbiologia e Parasitologia</t>
  </si>
  <si>
    <t>Morfologia</t>
  </si>
  <si>
    <t>Instituto de Arte e Comunicação Social</t>
  </si>
  <si>
    <t>Cinema e Vídeo</t>
  </si>
  <si>
    <t>Arte</t>
  </si>
  <si>
    <t>Comunicação Social</t>
  </si>
  <si>
    <t>Ciência da Informação</t>
  </si>
  <si>
    <t>Estudos Culturais e Mídia</t>
  </si>
  <si>
    <t>Instituto de Biologia</t>
  </si>
  <si>
    <t>Imunobiologia</t>
  </si>
  <si>
    <t>Neurobiologia</t>
  </si>
  <si>
    <t>Biologia Geral</t>
  </si>
  <si>
    <t>Biologia Marinha</t>
  </si>
  <si>
    <t>Biologia Celular e Molecular</t>
  </si>
  <si>
    <t>Instituto de Ciências Humanas e Filosofia</t>
  </si>
  <si>
    <t>Ciência Política</t>
  </si>
  <si>
    <t xml:space="preserve">Filosofia </t>
  </si>
  <si>
    <t>Antropologia</t>
  </si>
  <si>
    <t>Sociologia e Metodologia em Ciências Sociais</t>
  </si>
  <si>
    <t>Instituto de Computação</t>
  </si>
  <si>
    <t>Ciência da Computação</t>
  </si>
  <si>
    <t>Instituto de Educação Física</t>
  </si>
  <si>
    <t>Educação Física e Desportos</t>
  </si>
  <si>
    <t xml:space="preserve">Instituto de Estudos Comparados em Administração Institucional de Conflitos
</t>
  </si>
  <si>
    <t>Segurança Pública</t>
  </si>
  <si>
    <t>Instituto de Física</t>
  </si>
  <si>
    <t>Física</t>
  </si>
  <si>
    <t>Instituto de Geociências</t>
  </si>
  <si>
    <t>Geografia</t>
  </si>
  <si>
    <t>Análise Geo-Ambiental</t>
  </si>
  <si>
    <t>Geologia e Geofísica</t>
  </si>
  <si>
    <t>Instituto de História</t>
  </si>
  <si>
    <t>História</t>
  </si>
  <si>
    <t>Instituto de Letras</t>
  </si>
  <si>
    <t>Letras Estrangeiras e Modernas</t>
  </si>
  <si>
    <t>Letras Clássicas e Vernáculas</t>
  </si>
  <si>
    <t>Ciência da Linguagem</t>
  </si>
  <si>
    <t>Instituto de Matemática e Estatística</t>
  </si>
  <si>
    <t>Estatística</t>
  </si>
  <si>
    <t>Análise</t>
  </si>
  <si>
    <t>Geometria</t>
  </si>
  <si>
    <t>Matemática Aplicada</t>
  </si>
  <si>
    <t>Psicologia</t>
  </si>
  <si>
    <t>Instituto de Psicologia</t>
  </si>
  <si>
    <t>Instituto de Química</t>
  </si>
  <si>
    <t>Química Analítica</t>
  </si>
  <si>
    <t>Química Inorgânica</t>
  </si>
  <si>
    <t>Química Orgânica</t>
  </si>
  <si>
    <t>Físico-Química</t>
  </si>
  <si>
    <t>Geoquímica</t>
  </si>
  <si>
    <t>Instituto de Saúde Coletiva</t>
  </si>
  <si>
    <t>Epidemiologia e Bioestatística</t>
  </si>
  <si>
    <t>Planejamento em Saúde</t>
  </si>
  <si>
    <t>Psiquiatria e Saúde Mental</t>
  </si>
  <si>
    <t>Saúde em Sociedade</t>
  </si>
  <si>
    <t>Escola de Engenharia de Petrópolis</t>
  </si>
  <si>
    <t>Ciências Exatas</t>
  </si>
  <si>
    <t>Engenharia Metalúrgica</t>
  </si>
  <si>
    <t>Engenharia de Agronegócios</t>
  </si>
  <si>
    <t xml:space="preserve">Instituto de Ciências da Sociedade e Desenvolvimento Regional (Campos do Goytacazes)
</t>
  </si>
  <si>
    <t>Ciências Econômicas</t>
  </si>
  <si>
    <t>Serviço Social</t>
  </si>
  <si>
    <t>Fundamentos de Ciências da Sociedade</t>
  </si>
  <si>
    <t>Ciências Sociais</t>
  </si>
  <si>
    <t xml:space="preserve">Instituto de Ciências da Sociedade (Macaé)
</t>
  </si>
  <si>
    <t xml:space="preserve">Direito </t>
  </si>
  <si>
    <t xml:space="preserve">Instituto de Ciência e Tecnologia (Rio das Ostras)
</t>
  </si>
  <si>
    <t>Computação</t>
  </si>
  <si>
    <t>Engenharia</t>
  </si>
  <si>
    <t xml:space="preserve">Instituto de Ciências Exatas (Volta Redonda)
</t>
  </si>
  <si>
    <t xml:space="preserve">Química </t>
  </si>
  <si>
    <t>Matemática</t>
  </si>
  <si>
    <t>Administração e Administração Pública</t>
  </si>
  <si>
    <t>Direito</t>
  </si>
  <si>
    <t>Multidisciplinar</t>
  </si>
  <si>
    <t>Educação</t>
  </si>
  <si>
    <t>Geografia e Políticas Públicas</t>
  </si>
  <si>
    <t>Enfermagem</t>
  </si>
  <si>
    <t>Ciências da Natureza</t>
  </si>
  <si>
    <t>Artes e Estudos Culturais</t>
  </si>
  <si>
    <t>Ciências Básicas</t>
  </si>
  <si>
    <t>Instituto do Noroeste Fluminense de Educação Superior (Santo Antônio de Pádua)</t>
  </si>
  <si>
    <t>Ciências Humanas</t>
  </si>
  <si>
    <t>Concordo Totalmente</t>
  </si>
  <si>
    <t>UNIVERSIDADE FEDERAL FLUMINENSE</t>
  </si>
  <si>
    <t>Ciências Exatas, Biológicas e da Terra</t>
  </si>
  <si>
    <t>Faculdade de Direito</t>
  </si>
  <si>
    <t xml:space="preserve">Direito Privado </t>
  </si>
  <si>
    <t>Direito Público</t>
  </si>
  <si>
    <t>Direito Aplicado</t>
  </si>
  <si>
    <t>Direito Processual</t>
  </si>
  <si>
    <t>Patologia</t>
  </si>
  <si>
    <t>Cirurgia Geral e Especializada</t>
  </si>
  <si>
    <t>Materno-Infantil</t>
  </si>
  <si>
    <t>Medicina Clínica</t>
  </si>
  <si>
    <t>Instituto de Estudos Estratégicos</t>
  </si>
  <si>
    <t>Estudos Estratégicos e Relações Internacionais</t>
  </si>
  <si>
    <t>Escola de Serviço Social</t>
  </si>
  <si>
    <t>Valor Global:</t>
  </si>
  <si>
    <t>Total</t>
  </si>
  <si>
    <t>Comentários</t>
  </si>
  <si>
    <t>Desvio Padrão</t>
  </si>
  <si>
    <t>Discordo Total. Ponderado</t>
  </si>
  <si>
    <t>Discordo Parc. Ponderado</t>
  </si>
  <si>
    <t>Concordo Parc. Ponderado</t>
  </si>
  <si>
    <t>Concordo Tot. Ponderado</t>
  </si>
  <si>
    <t>Instituto de Humanidades e Saúde (Rio das Ostras)</t>
  </si>
  <si>
    <t>Faculdade de Medicina</t>
  </si>
  <si>
    <t>* A média foi calculada, atribuindo os seguintes pesos às respostas: 1 = discordo totalmente; 2 = discordo parcialmente; 3 = concordo parcialmente; 4 = concordo totalmente. O valor máximo da média é igual a 4.</t>
  </si>
  <si>
    <t>Interdisciplinar</t>
  </si>
  <si>
    <t>Discentes</t>
  </si>
  <si>
    <t>Instituto de Saúde de Nova Friburgo</t>
  </si>
  <si>
    <t xml:space="preserve">Instituto de Ciências Humanas e Sociais  de Volta Redonda
</t>
  </si>
  <si>
    <t>Faculdade de Turismo e Hotelaria</t>
  </si>
  <si>
    <t xml:space="preserve">Escola de Engenharia Industrial Metalúrgica de Volta Redonda
</t>
  </si>
  <si>
    <t xml:space="preserve">Instituto de Educação de Angra dos Reis
</t>
  </si>
  <si>
    <t>Avaliação das Disciplinas por Unidade  - 2018.1</t>
  </si>
  <si>
    <t>Média*</t>
  </si>
  <si>
    <t>erro na página</t>
  </si>
  <si>
    <t>Formação Específica em Fonoaudiologia</t>
  </si>
  <si>
    <t>Ciência Judiciária</t>
  </si>
  <si>
    <t>Negativo (47%)</t>
  </si>
  <si>
    <t>Positivo     (46%)</t>
  </si>
  <si>
    <t>Neutro (6%)</t>
  </si>
</sst>
</file>

<file path=xl/styles.xml><?xml version="1.0" encoding="utf-8"?>
<styleSheet xmlns="http://schemas.openxmlformats.org/spreadsheetml/2006/main">
  <numFmts count="1">
    <numFmt numFmtId="164" formatCode="0.0"/>
  </numFmts>
  <fonts count="2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Arial"/>
      <family val="2"/>
      <charset val="1"/>
    </font>
    <font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333333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222222"/>
      <name val="Arial"/>
      <family val="2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theme="3" tint="0.79998168889431442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rgb="FFFFFFFF"/>
      </top>
      <bottom style="thin">
        <color auto="1"/>
      </bottom>
      <diagonal/>
    </border>
    <border>
      <left/>
      <right/>
      <top style="medium">
        <color rgb="FFFFFFFF"/>
      </top>
      <bottom style="thin">
        <color auto="1"/>
      </bottom>
      <diagonal/>
    </border>
    <border>
      <left/>
      <right style="thin">
        <color auto="1"/>
      </right>
      <top style="medium">
        <color rgb="FFFFFFFF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</cellStyleXfs>
  <cellXfs count="110">
    <xf numFmtId="0" fontId="0" fillId="0" borderId="0" xfId="0"/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1" xfId="0" applyFont="1" applyBorder="1" applyAlignment="1">
      <alignment wrapText="1"/>
    </xf>
    <xf numFmtId="0" fontId="6" fillId="0" borderId="1" xfId="0" applyFont="1" applyFill="1" applyBorder="1" applyAlignment="1">
      <alignment wrapText="1"/>
    </xf>
    <xf numFmtId="0" fontId="6" fillId="0" borderId="0" xfId="0" applyFont="1" applyAlignment="1">
      <alignment wrapText="1"/>
    </xf>
    <xf numFmtId="0" fontId="0" fillId="0" borderId="0" xfId="0" applyFont="1"/>
    <xf numFmtId="0" fontId="6" fillId="5" borderId="1" xfId="0" applyFont="1" applyFill="1" applyBorder="1" applyAlignment="1">
      <alignment wrapText="1"/>
    </xf>
    <xf numFmtId="0" fontId="9" fillId="4" borderId="0" xfId="0" applyFont="1" applyFill="1"/>
    <xf numFmtId="0" fontId="9" fillId="0" borderId="0" xfId="0" applyFont="1" applyFill="1"/>
    <xf numFmtId="0" fontId="6" fillId="0" borderId="1" xfId="0" applyFont="1" applyBorder="1" applyAlignment="1">
      <alignment horizontal="center" vertical="center"/>
    </xf>
    <xf numFmtId="0" fontId="13" fillId="0" borderId="1" xfId="0" applyFont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4" fillId="6" borderId="1" xfId="0" applyFont="1" applyFill="1" applyBorder="1" applyAlignment="1">
      <alignment horizontal="center" wrapText="1"/>
    </xf>
    <xf numFmtId="0" fontId="14" fillId="6" borderId="1" xfId="0" applyFont="1" applyFill="1" applyBorder="1" applyAlignment="1" applyProtection="1">
      <alignment horizontal="center" vertical="center"/>
      <protection locked="0"/>
    </xf>
    <xf numFmtId="0" fontId="4" fillId="6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/>
    <xf numFmtId="0" fontId="6" fillId="6" borderId="1" xfId="0" applyFont="1" applyFill="1" applyBorder="1" applyAlignment="1">
      <alignment horizontal="center" vertical="center"/>
    </xf>
    <xf numFmtId="3" fontId="10" fillId="3" borderId="1" xfId="0" applyNumberFormat="1" applyFont="1" applyFill="1" applyBorder="1" applyAlignment="1">
      <alignment horizontal="center" vertical="center" wrapText="1"/>
    </xf>
    <xf numFmtId="0" fontId="14" fillId="0" borderId="1" xfId="0" applyFont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 wrapText="1"/>
    </xf>
    <xf numFmtId="2" fontId="4" fillId="3" borderId="1" xfId="0" applyNumberFormat="1" applyFont="1" applyFill="1" applyBorder="1" applyAlignment="1">
      <alignment horizontal="center" vertical="center"/>
    </xf>
    <xf numFmtId="2" fontId="4" fillId="6" borderId="1" xfId="0" applyNumberFormat="1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 vertical="center"/>
    </xf>
    <xf numFmtId="2" fontId="1" fillId="0" borderId="0" xfId="0" applyNumberFormat="1" applyFont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center" vertical="center"/>
    </xf>
    <xf numFmtId="0" fontId="0" fillId="0" borderId="0" xfId="0" applyFill="1" applyBorder="1"/>
    <xf numFmtId="164" fontId="8" fillId="0" borderId="0" xfId="0" applyNumberFormat="1" applyFont="1" applyFill="1" applyBorder="1" applyAlignment="1">
      <alignment horizontal="center" vertical="center" wrapText="1"/>
    </xf>
    <xf numFmtId="3" fontId="3" fillId="0" borderId="0" xfId="0" applyNumberFormat="1" applyFont="1" applyFill="1" applyBorder="1" applyAlignment="1">
      <alignment horizontal="center" wrapText="1"/>
    </xf>
    <xf numFmtId="0" fontId="0" fillId="0" borderId="0" xfId="0" applyFill="1" applyBorder="1" applyAlignment="1">
      <alignment horizontal="center"/>
    </xf>
    <xf numFmtId="0" fontId="2" fillId="0" borderId="0" xfId="0" applyFont="1" applyFill="1" applyBorder="1" applyAlignment="1" applyProtection="1">
      <alignment horizontal="center"/>
      <protection locked="0"/>
    </xf>
    <xf numFmtId="0" fontId="0" fillId="0" borderId="0" xfId="0" applyFill="1" applyBorder="1" applyAlignment="1"/>
    <xf numFmtId="0" fontId="7" fillId="0" borderId="0" xfId="0" applyFont="1" applyFill="1" applyBorder="1" applyAlignment="1">
      <alignment wrapText="1"/>
    </xf>
    <xf numFmtId="2" fontId="0" fillId="0" borderId="0" xfId="0" applyNumberFormat="1"/>
    <xf numFmtId="2" fontId="2" fillId="0" borderId="0" xfId="0" applyNumberFormat="1" applyFont="1" applyFill="1" applyBorder="1" applyAlignment="1" applyProtection="1">
      <alignment horizontal="center" vertical="center"/>
      <protection locked="0"/>
    </xf>
    <xf numFmtId="164" fontId="10" fillId="7" borderId="1" xfId="0" applyNumberFormat="1" applyFont="1" applyFill="1" applyBorder="1" applyAlignment="1">
      <alignment horizontal="center" vertical="center" wrapText="1"/>
    </xf>
    <xf numFmtId="164" fontId="4" fillId="3" borderId="1" xfId="0" applyNumberFormat="1" applyFont="1" applyFill="1" applyBorder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/>
    <xf numFmtId="0" fontId="20" fillId="0" borderId="1" xfId="0" applyFont="1" applyBorder="1" applyAlignment="1">
      <alignment horizontal="center" vertical="center"/>
    </xf>
    <xf numFmtId="0" fontId="1" fillId="0" borderId="0" xfId="0" applyFont="1"/>
    <xf numFmtId="0" fontId="19" fillId="6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" fontId="4" fillId="3" borderId="1" xfId="0" applyNumberFormat="1" applyFont="1" applyFill="1" applyBorder="1" applyAlignment="1">
      <alignment horizontal="center" vertical="center"/>
    </xf>
    <xf numFmtId="1" fontId="10" fillId="7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6" borderId="1" xfId="0" applyFont="1" applyFill="1" applyBorder="1" applyAlignment="1">
      <alignment horizontal="center" vertical="center"/>
    </xf>
    <xf numFmtId="1" fontId="0" fillId="0" borderId="0" xfId="0" applyNumberFormat="1"/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left"/>
    </xf>
    <xf numFmtId="0" fontId="4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15" fillId="8" borderId="8" xfId="0" applyFont="1" applyFill="1" applyBorder="1" applyAlignment="1">
      <alignment horizontal="center" vertical="center"/>
    </xf>
    <xf numFmtId="0" fontId="15" fillId="8" borderId="9" xfId="0" applyFont="1" applyFill="1" applyBorder="1" applyAlignment="1">
      <alignment horizontal="center" vertical="center"/>
    </xf>
    <xf numFmtId="0" fontId="1" fillId="0" borderId="12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/>
    </xf>
    <xf numFmtId="0" fontId="6" fillId="2" borderId="17" xfId="0" applyFont="1" applyFill="1" applyBorder="1" applyAlignment="1">
      <alignment horizontal="center"/>
    </xf>
    <xf numFmtId="0" fontId="6" fillId="2" borderId="13" xfId="0" applyFont="1" applyFill="1" applyBorder="1" applyAlignment="1">
      <alignment horizontal="center"/>
    </xf>
    <xf numFmtId="164" fontId="4" fillId="0" borderId="5" xfId="0" applyNumberFormat="1" applyFont="1" applyBorder="1" applyAlignment="1">
      <alignment horizontal="center" vertical="center"/>
    </xf>
    <xf numFmtId="164" fontId="4" fillId="0" borderId="7" xfId="0" applyNumberFormat="1" applyFont="1" applyBorder="1" applyAlignment="1">
      <alignment horizontal="center" vertical="center"/>
    </xf>
    <xf numFmtId="164" fontId="4" fillId="0" borderId="6" xfId="0" applyNumberFormat="1" applyFont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0" fontId="11" fillId="3" borderId="14" xfId="0" applyFont="1" applyFill="1" applyBorder="1" applyAlignment="1">
      <alignment horizontal="center" vertical="center"/>
    </xf>
    <xf numFmtId="0" fontId="11" fillId="3" borderId="15" xfId="0" applyFont="1" applyFill="1" applyBorder="1" applyAlignment="1">
      <alignment horizontal="center" vertical="center"/>
    </xf>
    <xf numFmtId="0" fontId="11" fillId="3" borderId="16" xfId="0" applyFont="1" applyFill="1" applyBorder="1" applyAlignment="1">
      <alignment horizontal="center" vertical="center"/>
    </xf>
    <xf numFmtId="164" fontId="15" fillId="8" borderId="0" xfId="0" applyNumberFormat="1" applyFont="1" applyFill="1" applyBorder="1" applyAlignment="1">
      <alignment horizontal="center" vertical="center"/>
    </xf>
    <xf numFmtId="164" fontId="15" fillId="8" borderId="10" xfId="0" applyNumberFormat="1" applyFont="1" applyFill="1" applyBorder="1" applyAlignment="1">
      <alignment horizontal="center" vertical="center"/>
    </xf>
    <xf numFmtId="0" fontId="10" fillId="7" borderId="6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right" vertical="center"/>
    </xf>
    <xf numFmtId="0" fontId="4" fillId="3" borderId="4" xfId="0" applyFont="1" applyFill="1" applyBorder="1" applyAlignment="1">
      <alignment horizontal="right" vertical="center"/>
    </xf>
    <xf numFmtId="0" fontId="15" fillId="8" borderId="0" xfId="0" applyFont="1" applyFill="1" applyBorder="1" applyAlignment="1">
      <alignment horizontal="center" vertical="center"/>
    </xf>
    <xf numFmtId="0" fontId="15" fillId="8" borderId="1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0" fillId="7" borderId="5" xfId="0" applyFont="1" applyFill="1" applyBorder="1" applyAlignment="1">
      <alignment horizontal="center" vertical="center" wrapText="1"/>
    </xf>
    <xf numFmtId="2" fontId="10" fillId="7" borderId="5" xfId="0" applyNumberFormat="1" applyFont="1" applyFill="1" applyBorder="1" applyAlignment="1">
      <alignment horizontal="center" vertical="center"/>
    </xf>
    <xf numFmtId="2" fontId="10" fillId="7" borderId="6" xfId="0" applyNumberFormat="1" applyFont="1" applyFill="1" applyBorder="1" applyAlignment="1">
      <alignment horizontal="center" vertical="center"/>
    </xf>
    <xf numFmtId="164" fontId="10" fillId="7" borderId="5" xfId="0" applyNumberFormat="1" applyFont="1" applyFill="1" applyBorder="1" applyAlignment="1">
      <alignment horizontal="center" vertical="center" wrapText="1"/>
    </xf>
    <xf numFmtId="164" fontId="10" fillId="7" borderId="6" xfId="0" applyNumberFormat="1" applyFont="1" applyFill="1" applyBorder="1" applyAlignment="1">
      <alignment horizontal="center" vertical="center" wrapText="1"/>
    </xf>
    <xf numFmtId="0" fontId="10" fillId="7" borderId="12" xfId="0" applyFont="1" applyFill="1" applyBorder="1" applyAlignment="1">
      <alignment horizontal="center" vertical="center"/>
    </xf>
    <xf numFmtId="0" fontId="10" fillId="7" borderId="11" xfId="0" applyFont="1" applyFill="1" applyBorder="1" applyAlignment="1">
      <alignment horizontal="center" vertical="center"/>
    </xf>
    <xf numFmtId="0" fontId="10" fillId="7" borderId="13" xfId="0" applyFont="1" applyFill="1" applyBorder="1" applyAlignment="1">
      <alignment horizontal="center" vertical="center" wrapText="1"/>
    </xf>
    <xf numFmtId="0" fontId="10" fillId="7" borderId="9" xfId="0" applyFont="1" applyFill="1" applyBorder="1" applyAlignment="1">
      <alignment horizontal="center" vertical="center" wrapText="1"/>
    </xf>
  </cellXfs>
  <cellStyles count="3">
    <cellStyle name="Hyperlink" xfId="1" builtinId="8" hidden="1"/>
    <cellStyle name="Hyperlink seguido" xfId="2" builtinId="9" hidden="1"/>
    <cellStyle name="Normal" xfId="0" builtinId="0"/>
  </cellStyles>
  <dxfs count="0"/>
  <tableStyles count="0" defaultTableStyle="TableStyleMedium9" defaultPivotStyle="PivotStyleLight16"/>
  <colors>
    <mruColors>
      <color rgb="FFFFFFCC"/>
      <color rgb="FF80A1EC"/>
      <color rgb="FFCCFFCC"/>
      <color rgb="FFFFCCCC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844364</xdr:colOff>
      <xdr:row>0</xdr:row>
      <xdr:rowOff>0</xdr:rowOff>
    </xdr:from>
    <xdr:to>
      <xdr:col>5</xdr:col>
      <xdr:colOff>67188</xdr:colOff>
      <xdr:row>1</xdr:row>
      <xdr:rowOff>162485</xdr:rowOff>
    </xdr:to>
    <xdr:pic>
      <xdr:nvPicPr>
        <xdr:cNvPr id="2" name="Imagem 1" descr="uff-rj-universidade-federal-fluminense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968129" y="0"/>
          <a:ext cx="959735" cy="397809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GM214"/>
  <sheetViews>
    <sheetView tabSelected="1" zoomScale="85" zoomScaleNormal="85" zoomScalePageLayoutView="85" workbookViewId="0">
      <pane xSplit="1" ySplit="7" topLeftCell="B8" activePane="bottomRight" state="frozenSplit"/>
      <selection pane="topRight" activeCell="B1" sqref="B1"/>
      <selection pane="bottomLeft" activeCell="A6" sqref="A6"/>
      <selection pane="bottomRight" activeCell="A5" sqref="A5:A6"/>
    </sheetView>
  </sheetViews>
  <sheetFormatPr defaultColWidth="8.85546875" defaultRowHeight="15"/>
  <cols>
    <col min="1" max="1" width="22" style="2" customWidth="1"/>
    <col min="2" max="2" width="28.42578125" style="5" customWidth="1"/>
    <col min="3" max="3" width="11.42578125" style="1" customWidth="1"/>
    <col min="4" max="4" width="14.140625" style="13" customWidth="1"/>
    <col min="5" max="5" width="11.85546875" style="13" customWidth="1"/>
    <col min="6" max="6" width="12.28515625" style="13" customWidth="1"/>
    <col min="7" max="7" width="11.85546875" style="13" customWidth="1"/>
    <col min="8" max="8" width="11.85546875" style="23" customWidth="1"/>
    <col min="9" max="9" width="12.42578125" style="1" customWidth="1"/>
    <col min="10" max="10" width="10" style="1" customWidth="1"/>
    <col min="11" max="11" width="10.7109375" style="1" customWidth="1"/>
    <col min="12" max="12" width="11.42578125" style="1" customWidth="1"/>
    <col min="13" max="13" width="8.7109375" style="1" customWidth="1"/>
    <col min="14" max="14" width="9.140625" style="29" customWidth="1"/>
    <col min="15" max="15" width="6.85546875" style="44" customWidth="1"/>
    <col min="16" max="16" width="8.7109375" style="1" customWidth="1"/>
    <col min="17" max="17" width="8.28515625" style="1" customWidth="1"/>
    <col min="18" max="18" width="8.42578125" style="1" customWidth="1"/>
    <col min="19" max="19" width="7" customWidth="1"/>
    <col min="20" max="20" width="7.28515625" style="36" customWidth="1"/>
    <col min="21" max="21" width="5.42578125" customWidth="1"/>
    <col min="22" max="22" width="5" customWidth="1"/>
  </cols>
  <sheetData>
    <row r="1" spans="1:871" ht="18.75" customHeight="1">
      <c r="A1" s="93" t="s">
        <v>133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4"/>
      <c r="T1" s="33"/>
    </row>
    <row r="2" spans="1:871" ht="15" customHeight="1">
      <c r="A2" s="93"/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4"/>
      <c r="T2" s="33"/>
    </row>
    <row r="3" spans="1:871" ht="21.75" customHeight="1">
      <c r="A3" s="98" t="s">
        <v>165</v>
      </c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9"/>
      <c r="T3" s="33"/>
    </row>
    <row r="4" spans="1:871" ht="21.75" customHeight="1">
      <c r="A4" s="62" t="s">
        <v>159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3"/>
      <c r="T4" s="33"/>
    </row>
    <row r="5" spans="1:871" s="8" customFormat="1" ht="15.75" customHeight="1">
      <c r="A5" s="106" t="s">
        <v>4</v>
      </c>
      <c r="B5" s="108" t="s">
        <v>5</v>
      </c>
      <c r="C5" s="101" t="s">
        <v>0</v>
      </c>
      <c r="D5" s="101" t="s">
        <v>1</v>
      </c>
      <c r="E5" s="101" t="s">
        <v>2</v>
      </c>
      <c r="F5" s="101" t="s">
        <v>3</v>
      </c>
      <c r="G5" s="101" t="s">
        <v>132</v>
      </c>
      <c r="H5" s="101" t="s">
        <v>148</v>
      </c>
      <c r="I5" s="101" t="s">
        <v>151</v>
      </c>
      <c r="J5" s="101" t="s">
        <v>152</v>
      </c>
      <c r="K5" s="101" t="s">
        <v>153</v>
      </c>
      <c r="L5" s="101" t="s">
        <v>154</v>
      </c>
      <c r="M5" s="101" t="s">
        <v>148</v>
      </c>
      <c r="N5" s="102" t="s">
        <v>166</v>
      </c>
      <c r="O5" s="104" t="s">
        <v>150</v>
      </c>
      <c r="P5" s="95" t="s">
        <v>149</v>
      </c>
      <c r="Q5" s="95"/>
      <c r="R5" s="95"/>
      <c r="S5" s="9"/>
      <c r="T5" s="34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  <c r="BT5" s="9"/>
      <c r="BU5" s="9"/>
      <c r="BV5" s="9"/>
      <c r="BW5" s="9"/>
      <c r="BX5" s="9"/>
      <c r="BY5" s="9"/>
      <c r="BZ5" s="9"/>
      <c r="CA5" s="9"/>
      <c r="CB5" s="9"/>
      <c r="CC5" s="9"/>
      <c r="CD5" s="9"/>
      <c r="CE5" s="9"/>
      <c r="CF5" s="9"/>
      <c r="CG5" s="9"/>
      <c r="CH5" s="9"/>
      <c r="CI5" s="9"/>
      <c r="CJ5" s="9"/>
      <c r="CK5" s="9"/>
      <c r="CL5" s="9"/>
      <c r="CM5" s="9"/>
      <c r="CN5" s="9"/>
      <c r="CO5" s="9"/>
      <c r="CP5" s="9"/>
      <c r="CQ5" s="9"/>
      <c r="CR5" s="9"/>
      <c r="CS5" s="9"/>
      <c r="CT5" s="9"/>
      <c r="CU5" s="9"/>
      <c r="CV5" s="9"/>
      <c r="CW5" s="9"/>
      <c r="CX5" s="9"/>
      <c r="CY5" s="9"/>
      <c r="CZ5" s="9"/>
      <c r="DA5" s="9"/>
      <c r="DB5" s="9"/>
      <c r="DC5" s="9"/>
      <c r="DD5" s="9"/>
      <c r="DE5" s="9"/>
      <c r="DF5" s="9"/>
      <c r="DG5" s="9"/>
      <c r="DH5" s="9"/>
      <c r="DI5" s="9"/>
      <c r="DJ5" s="9"/>
      <c r="DK5" s="9"/>
      <c r="DL5" s="9"/>
      <c r="DM5" s="9"/>
      <c r="DN5" s="9"/>
      <c r="DO5" s="9"/>
      <c r="DP5" s="9"/>
      <c r="DQ5" s="9"/>
      <c r="DR5" s="9"/>
      <c r="DS5" s="9"/>
      <c r="DT5" s="9"/>
      <c r="DU5" s="9"/>
      <c r="DV5" s="9"/>
      <c r="DW5" s="9"/>
      <c r="DX5" s="9"/>
      <c r="DY5" s="9"/>
      <c r="DZ5" s="9"/>
      <c r="EA5" s="9"/>
      <c r="EB5" s="9"/>
      <c r="EC5" s="9"/>
      <c r="ED5" s="9"/>
      <c r="EE5" s="9"/>
      <c r="EF5" s="9"/>
      <c r="EG5" s="9"/>
      <c r="EH5" s="9"/>
      <c r="EI5" s="9"/>
      <c r="EJ5" s="9"/>
      <c r="EK5" s="9"/>
      <c r="EL5" s="9"/>
      <c r="EM5" s="9"/>
      <c r="EN5" s="9"/>
      <c r="EO5" s="9"/>
      <c r="EP5" s="9"/>
      <c r="EQ5" s="9"/>
      <c r="ER5" s="9"/>
      <c r="ES5" s="9"/>
      <c r="ET5" s="9"/>
      <c r="EU5" s="9"/>
      <c r="EV5" s="9"/>
      <c r="EW5" s="9"/>
      <c r="EX5" s="9"/>
      <c r="EY5" s="9"/>
      <c r="EZ5" s="9"/>
      <c r="FA5" s="9"/>
      <c r="FB5" s="9"/>
      <c r="FC5" s="9"/>
      <c r="FD5" s="9"/>
      <c r="FE5" s="9"/>
      <c r="FF5" s="9"/>
      <c r="FG5" s="9"/>
      <c r="FH5" s="9"/>
      <c r="FI5" s="9"/>
      <c r="FJ5" s="9"/>
      <c r="FK5" s="9"/>
      <c r="FL5" s="9"/>
      <c r="FM5" s="9"/>
      <c r="FN5" s="9"/>
      <c r="FO5" s="9"/>
      <c r="FP5" s="9"/>
      <c r="FQ5" s="9"/>
      <c r="FR5" s="9"/>
      <c r="FS5" s="9"/>
      <c r="FT5" s="9"/>
      <c r="FU5" s="9"/>
      <c r="FV5" s="9"/>
      <c r="FW5" s="9"/>
      <c r="FX5" s="9"/>
      <c r="FY5" s="9"/>
      <c r="FZ5" s="9"/>
      <c r="GA5" s="9"/>
      <c r="GB5" s="9"/>
      <c r="GC5" s="9"/>
      <c r="GD5" s="9"/>
      <c r="GE5" s="9"/>
      <c r="GF5" s="9"/>
      <c r="GG5" s="9"/>
      <c r="GH5" s="9"/>
      <c r="GI5" s="9"/>
      <c r="GJ5" s="9"/>
      <c r="GK5" s="9"/>
      <c r="GL5" s="9"/>
      <c r="GM5" s="9"/>
      <c r="GN5" s="9"/>
      <c r="GO5" s="9"/>
      <c r="GP5" s="9"/>
      <c r="GQ5" s="9"/>
      <c r="GR5" s="9"/>
      <c r="GS5" s="9"/>
      <c r="GT5" s="9"/>
      <c r="GU5" s="9"/>
      <c r="GV5" s="9"/>
      <c r="GW5" s="9"/>
      <c r="GX5" s="9"/>
      <c r="GY5" s="9"/>
      <c r="GZ5" s="9"/>
      <c r="HA5" s="9"/>
      <c r="HB5" s="9"/>
      <c r="HC5" s="9"/>
      <c r="HD5" s="9"/>
      <c r="HE5" s="9"/>
      <c r="HF5" s="9"/>
      <c r="HG5" s="9"/>
      <c r="HH5" s="9"/>
      <c r="HI5" s="9"/>
      <c r="HJ5" s="9"/>
      <c r="HK5" s="9"/>
      <c r="HL5" s="9"/>
      <c r="HM5" s="9"/>
      <c r="HN5" s="9"/>
      <c r="HO5" s="9"/>
      <c r="HP5" s="9"/>
      <c r="HQ5" s="9"/>
      <c r="HR5" s="9"/>
      <c r="HS5" s="9"/>
      <c r="HT5" s="9"/>
      <c r="HU5" s="9"/>
      <c r="HV5" s="9"/>
      <c r="HW5" s="9"/>
      <c r="HX5" s="9"/>
      <c r="HY5" s="9"/>
      <c r="HZ5" s="9"/>
      <c r="IA5" s="9"/>
      <c r="IB5" s="9"/>
      <c r="IC5" s="9"/>
      <c r="ID5" s="9"/>
      <c r="IE5" s="9"/>
      <c r="IF5" s="9"/>
      <c r="IG5" s="9"/>
      <c r="IH5" s="9"/>
      <c r="II5" s="9"/>
      <c r="IJ5" s="9"/>
      <c r="IK5" s="9"/>
      <c r="IL5" s="9"/>
      <c r="IM5" s="9"/>
      <c r="IN5" s="9"/>
      <c r="IO5" s="9"/>
      <c r="IP5" s="9"/>
      <c r="IQ5" s="9"/>
      <c r="IR5" s="9"/>
      <c r="IS5" s="9"/>
      <c r="IT5" s="9"/>
      <c r="IU5" s="9"/>
      <c r="IV5" s="9"/>
      <c r="IW5" s="9"/>
      <c r="IX5" s="9"/>
      <c r="IY5" s="9"/>
      <c r="IZ5" s="9"/>
      <c r="JA5" s="9"/>
      <c r="JB5" s="9"/>
      <c r="JC5" s="9"/>
      <c r="JD5" s="9"/>
      <c r="JE5" s="9"/>
      <c r="JF5" s="9"/>
      <c r="JG5" s="9"/>
      <c r="JH5" s="9"/>
      <c r="JI5" s="9"/>
      <c r="JJ5" s="9"/>
      <c r="JK5" s="9"/>
      <c r="JL5" s="9"/>
      <c r="JM5" s="9"/>
      <c r="JN5" s="9"/>
      <c r="JO5" s="9"/>
      <c r="JP5" s="9"/>
      <c r="JQ5" s="9"/>
      <c r="JR5" s="9"/>
      <c r="JS5" s="9"/>
      <c r="JT5" s="9"/>
      <c r="JU5" s="9"/>
      <c r="JV5" s="9"/>
      <c r="JW5" s="9"/>
      <c r="JX5" s="9"/>
      <c r="JY5" s="9"/>
      <c r="JZ5" s="9"/>
      <c r="KA5" s="9"/>
      <c r="KB5" s="9"/>
      <c r="KC5" s="9"/>
      <c r="KD5" s="9"/>
      <c r="KE5" s="9"/>
      <c r="KF5" s="9"/>
      <c r="KG5" s="9"/>
      <c r="KH5" s="9"/>
      <c r="KI5" s="9"/>
      <c r="KJ5" s="9"/>
      <c r="KK5" s="9"/>
      <c r="KL5" s="9"/>
      <c r="KM5" s="9"/>
      <c r="KN5" s="9"/>
      <c r="KO5" s="9"/>
      <c r="KP5" s="9"/>
      <c r="KQ5" s="9"/>
      <c r="KR5" s="9"/>
      <c r="KS5" s="9"/>
      <c r="KT5" s="9"/>
      <c r="KU5" s="9"/>
      <c r="KV5" s="9"/>
      <c r="KW5" s="9"/>
      <c r="KX5" s="9"/>
      <c r="KY5" s="9"/>
      <c r="KZ5" s="9"/>
      <c r="LA5" s="9"/>
      <c r="LB5" s="9"/>
      <c r="LC5" s="9"/>
      <c r="LD5" s="9"/>
      <c r="LE5" s="9"/>
      <c r="LF5" s="9"/>
      <c r="LG5" s="9"/>
      <c r="LH5" s="9"/>
      <c r="LI5" s="9"/>
      <c r="LJ5" s="9"/>
      <c r="LK5" s="9"/>
      <c r="LL5" s="9"/>
      <c r="LM5" s="9"/>
      <c r="LN5" s="9"/>
      <c r="LO5" s="9"/>
      <c r="LP5" s="9"/>
      <c r="LQ5" s="9"/>
      <c r="LR5" s="9"/>
      <c r="LS5" s="9"/>
      <c r="LT5" s="9"/>
      <c r="LU5" s="9"/>
      <c r="LV5" s="9"/>
      <c r="LW5" s="9"/>
      <c r="LX5" s="9"/>
      <c r="LY5" s="9"/>
      <c r="LZ5" s="9"/>
      <c r="MA5" s="9"/>
      <c r="MB5" s="9"/>
      <c r="MC5" s="9"/>
      <c r="MD5" s="9"/>
      <c r="ME5" s="9"/>
      <c r="MF5" s="9"/>
      <c r="MG5" s="9"/>
      <c r="MH5" s="9"/>
      <c r="MI5" s="9"/>
      <c r="MJ5" s="9"/>
      <c r="MK5" s="9"/>
      <c r="ML5" s="9"/>
      <c r="MM5" s="9"/>
      <c r="MN5" s="9"/>
      <c r="MO5" s="9"/>
      <c r="MP5" s="9"/>
      <c r="MQ5" s="9"/>
      <c r="MR5" s="9"/>
      <c r="MS5" s="9"/>
      <c r="MT5" s="9"/>
      <c r="MU5" s="9"/>
      <c r="MV5" s="9"/>
      <c r="MW5" s="9"/>
      <c r="MX5" s="9"/>
      <c r="MY5" s="9"/>
      <c r="MZ5" s="9"/>
      <c r="NA5" s="9"/>
      <c r="NB5" s="9"/>
      <c r="NC5" s="9"/>
      <c r="ND5" s="9"/>
      <c r="NE5" s="9"/>
      <c r="NF5" s="9"/>
      <c r="NG5" s="9"/>
      <c r="NH5" s="9"/>
      <c r="NI5" s="9"/>
      <c r="NJ5" s="9"/>
      <c r="NK5" s="9"/>
      <c r="NL5" s="9"/>
      <c r="NM5" s="9"/>
      <c r="NN5" s="9"/>
      <c r="NO5" s="9"/>
      <c r="NP5" s="9"/>
      <c r="NQ5" s="9"/>
      <c r="NR5" s="9"/>
      <c r="NS5" s="9"/>
      <c r="NT5" s="9"/>
      <c r="NU5" s="9"/>
      <c r="NV5" s="9"/>
      <c r="NW5" s="9"/>
      <c r="NX5" s="9"/>
      <c r="NY5" s="9"/>
      <c r="NZ5" s="9"/>
      <c r="OA5" s="9"/>
      <c r="OB5" s="9"/>
      <c r="OC5" s="9"/>
      <c r="OD5" s="9"/>
      <c r="OE5" s="9"/>
      <c r="OF5" s="9"/>
      <c r="OG5" s="9"/>
      <c r="OH5" s="9"/>
      <c r="OI5" s="9"/>
      <c r="OJ5" s="9"/>
      <c r="OK5" s="9"/>
      <c r="OL5" s="9"/>
      <c r="OM5" s="9"/>
      <c r="ON5" s="9"/>
      <c r="OO5" s="9"/>
      <c r="OP5" s="9"/>
      <c r="OQ5" s="9"/>
      <c r="OR5" s="9"/>
      <c r="OS5" s="9"/>
      <c r="OT5" s="9"/>
      <c r="OU5" s="9"/>
      <c r="OV5" s="9"/>
      <c r="OW5" s="9"/>
      <c r="OX5" s="9"/>
      <c r="OY5" s="9"/>
      <c r="OZ5" s="9"/>
      <c r="PA5" s="9"/>
      <c r="PB5" s="9"/>
      <c r="PC5" s="9"/>
      <c r="PD5" s="9"/>
      <c r="PE5" s="9"/>
      <c r="PF5" s="9"/>
      <c r="PG5" s="9"/>
      <c r="PH5" s="9"/>
      <c r="PI5" s="9"/>
      <c r="PJ5" s="9"/>
      <c r="PK5" s="9"/>
      <c r="PL5" s="9"/>
      <c r="PM5" s="9"/>
      <c r="PN5" s="9"/>
      <c r="PO5" s="9"/>
      <c r="PP5" s="9"/>
      <c r="PQ5" s="9"/>
      <c r="PR5" s="9"/>
      <c r="PS5" s="9"/>
      <c r="PT5" s="9"/>
      <c r="PU5" s="9"/>
      <c r="PV5" s="9"/>
      <c r="PW5" s="9"/>
      <c r="PX5" s="9"/>
      <c r="PY5" s="9"/>
      <c r="PZ5" s="9"/>
      <c r="QA5" s="9"/>
      <c r="QB5" s="9"/>
      <c r="QC5" s="9"/>
      <c r="QD5" s="9"/>
      <c r="QE5" s="9"/>
      <c r="QF5" s="9"/>
      <c r="QG5" s="9"/>
      <c r="QH5" s="9"/>
      <c r="QI5" s="9"/>
      <c r="QJ5" s="9"/>
      <c r="QK5" s="9"/>
      <c r="QL5" s="9"/>
      <c r="QM5" s="9"/>
      <c r="QN5" s="9"/>
      <c r="QO5" s="9"/>
      <c r="QP5" s="9"/>
      <c r="QQ5" s="9"/>
      <c r="QR5" s="9"/>
      <c r="QS5" s="9"/>
      <c r="QT5" s="9"/>
      <c r="QU5" s="9"/>
      <c r="QV5" s="9"/>
      <c r="QW5" s="9"/>
      <c r="QX5" s="9"/>
      <c r="QY5" s="9"/>
      <c r="QZ5" s="9"/>
      <c r="RA5" s="9"/>
      <c r="RB5" s="9"/>
      <c r="RC5" s="9"/>
      <c r="RD5" s="9"/>
      <c r="RE5" s="9"/>
      <c r="RF5" s="9"/>
      <c r="RG5" s="9"/>
      <c r="RH5" s="9"/>
      <c r="RI5" s="9"/>
      <c r="RJ5" s="9"/>
      <c r="RK5" s="9"/>
      <c r="RL5" s="9"/>
      <c r="RM5" s="9"/>
      <c r="RN5" s="9"/>
      <c r="RO5" s="9"/>
      <c r="RP5" s="9"/>
      <c r="RQ5" s="9"/>
      <c r="RR5" s="9"/>
      <c r="RS5" s="9"/>
      <c r="RT5" s="9"/>
      <c r="RU5" s="9"/>
      <c r="RV5" s="9"/>
      <c r="RW5" s="9"/>
      <c r="RX5" s="9"/>
      <c r="RY5" s="9"/>
      <c r="RZ5" s="9"/>
      <c r="SA5" s="9"/>
      <c r="SB5" s="9"/>
      <c r="SC5" s="9"/>
      <c r="SD5" s="9"/>
      <c r="SE5" s="9"/>
      <c r="SF5" s="9"/>
      <c r="SG5" s="9"/>
      <c r="SH5" s="9"/>
      <c r="SI5" s="9"/>
      <c r="SJ5" s="9"/>
      <c r="SK5" s="9"/>
      <c r="SL5" s="9"/>
      <c r="SM5" s="9"/>
      <c r="SN5" s="9"/>
      <c r="SO5" s="9"/>
      <c r="SP5" s="9"/>
      <c r="SQ5" s="9"/>
      <c r="SR5" s="9"/>
      <c r="SS5" s="9"/>
      <c r="ST5" s="9"/>
      <c r="SU5" s="9"/>
      <c r="SV5" s="9"/>
      <c r="SW5" s="9"/>
      <c r="SX5" s="9"/>
      <c r="SY5" s="9"/>
      <c r="SZ5" s="9"/>
      <c r="TA5" s="9"/>
      <c r="TB5" s="9"/>
      <c r="TC5" s="9"/>
      <c r="TD5" s="9"/>
      <c r="TE5" s="9"/>
      <c r="TF5" s="9"/>
      <c r="TG5" s="9"/>
      <c r="TH5" s="9"/>
      <c r="TI5" s="9"/>
      <c r="TJ5" s="9"/>
      <c r="TK5" s="9"/>
      <c r="TL5" s="9"/>
      <c r="TM5" s="9"/>
      <c r="TN5" s="9"/>
      <c r="TO5" s="9"/>
      <c r="TP5" s="9"/>
      <c r="TQ5" s="9"/>
      <c r="TR5" s="9"/>
      <c r="TS5" s="9"/>
      <c r="TT5" s="9"/>
      <c r="TU5" s="9"/>
      <c r="TV5" s="9"/>
      <c r="TW5" s="9"/>
      <c r="TX5" s="9"/>
      <c r="TY5" s="9"/>
      <c r="TZ5" s="9"/>
      <c r="UA5" s="9"/>
      <c r="UB5" s="9"/>
      <c r="UC5" s="9"/>
      <c r="UD5" s="9"/>
      <c r="UE5" s="9"/>
      <c r="UF5" s="9"/>
      <c r="UG5" s="9"/>
      <c r="UH5" s="9"/>
      <c r="UI5" s="9"/>
      <c r="UJ5" s="9"/>
      <c r="UK5" s="9"/>
      <c r="UL5" s="9"/>
      <c r="UM5" s="9"/>
      <c r="UN5" s="9"/>
      <c r="UO5" s="9"/>
      <c r="UP5" s="9"/>
      <c r="UQ5" s="9"/>
      <c r="UR5" s="9"/>
      <c r="US5" s="9"/>
      <c r="UT5" s="9"/>
      <c r="UU5" s="9"/>
      <c r="UV5" s="9"/>
      <c r="UW5" s="9"/>
      <c r="UX5" s="9"/>
      <c r="UY5" s="9"/>
      <c r="UZ5" s="9"/>
      <c r="VA5" s="9"/>
      <c r="VB5" s="9"/>
      <c r="VC5" s="9"/>
      <c r="VD5" s="9"/>
      <c r="VE5" s="9"/>
      <c r="VF5" s="9"/>
      <c r="VG5" s="9"/>
      <c r="VH5" s="9"/>
      <c r="VI5" s="9"/>
      <c r="VJ5" s="9"/>
      <c r="VK5" s="9"/>
      <c r="VL5" s="9"/>
      <c r="VM5" s="9"/>
      <c r="VN5" s="9"/>
      <c r="VO5" s="9"/>
      <c r="VP5" s="9"/>
      <c r="VQ5" s="9"/>
      <c r="VR5" s="9"/>
      <c r="VS5" s="9"/>
      <c r="VT5" s="9"/>
      <c r="VU5" s="9"/>
      <c r="VV5" s="9"/>
      <c r="VW5" s="9"/>
      <c r="VX5" s="9"/>
      <c r="VY5" s="9"/>
      <c r="VZ5" s="9"/>
      <c r="WA5" s="9"/>
      <c r="WB5" s="9"/>
      <c r="WC5" s="9"/>
      <c r="WD5" s="9"/>
      <c r="WE5" s="9"/>
      <c r="WF5" s="9"/>
      <c r="WG5" s="9"/>
      <c r="WH5" s="9"/>
      <c r="WI5" s="9"/>
      <c r="WJ5" s="9"/>
      <c r="WK5" s="9"/>
      <c r="WL5" s="9"/>
      <c r="WM5" s="9"/>
      <c r="WN5" s="9"/>
      <c r="WO5" s="9"/>
      <c r="WP5" s="9"/>
      <c r="WQ5" s="9"/>
      <c r="WR5" s="9"/>
      <c r="WS5" s="9"/>
      <c r="WT5" s="9"/>
      <c r="WU5" s="9"/>
      <c r="WV5" s="9"/>
      <c r="WW5" s="9"/>
      <c r="WX5" s="9"/>
      <c r="WY5" s="9"/>
      <c r="WZ5" s="9"/>
      <c r="XA5" s="9"/>
      <c r="XB5" s="9"/>
      <c r="XC5" s="9"/>
      <c r="XD5" s="9"/>
      <c r="XE5" s="9"/>
      <c r="XF5" s="9"/>
      <c r="XG5" s="9"/>
      <c r="XH5" s="9"/>
      <c r="XI5" s="9"/>
      <c r="XJ5" s="9"/>
      <c r="XK5" s="9"/>
      <c r="XL5" s="9"/>
      <c r="XM5" s="9"/>
      <c r="XN5" s="9"/>
      <c r="XO5" s="9"/>
      <c r="XP5" s="9"/>
      <c r="XQ5" s="9"/>
      <c r="XR5" s="9"/>
      <c r="XS5" s="9"/>
      <c r="XT5" s="9"/>
      <c r="XU5" s="9"/>
      <c r="XV5" s="9"/>
      <c r="XW5" s="9"/>
      <c r="XX5" s="9"/>
      <c r="XY5" s="9"/>
      <c r="XZ5" s="9"/>
      <c r="YA5" s="9"/>
      <c r="YB5" s="9"/>
      <c r="YC5" s="9"/>
      <c r="YD5" s="9"/>
      <c r="YE5" s="9"/>
      <c r="YF5" s="9"/>
      <c r="YG5" s="9"/>
      <c r="YH5" s="9"/>
      <c r="YI5" s="9"/>
      <c r="YJ5" s="9"/>
      <c r="YK5" s="9"/>
      <c r="YL5" s="9"/>
      <c r="YM5" s="9"/>
      <c r="YN5" s="9"/>
      <c r="YO5" s="9"/>
      <c r="YP5" s="9"/>
      <c r="YQ5" s="9"/>
      <c r="YR5" s="9"/>
      <c r="YS5" s="9"/>
      <c r="YT5" s="9"/>
      <c r="YU5" s="9"/>
      <c r="YV5" s="9"/>
      <c r="YW5" s="9"/>
      <c r="YX5" s="9"/>
      <c r="YY5" s="9"/>
      <c r="YZ5" s="9"/>
      <c r="ZA5" s="9"/>
      <c r="ZB5" s="9"/>
      <c r="ZC5" s="9"/>
      <c r="ZD5" s="9"/>
      <c r="ZE5" s="9"/>
      <c r="ZF5" s="9"/>
      <c r="ZG5" s="9"/>
      <c r="ZH5" s="9"/>
      <c r="ZI5" s="9"/>
      <c r="ZJ5" s="9"/>
      <c r="ZK5" s="9"/>
      <c r="ZL5" s="9"/>
      <c r="ZM5" s="9"/>
      <c r="ZN5" s="9"/>
      <c r="ZO5" s="9"/>
      <c r="ZP5" s="9"/>
      <c r="ZQ5" s="9"/>
      <c r="ZR5" s="9"/>
      <c r="ZS5" s="9"/>
      <c r="ZT5" s="9"/>
      <c r="ZU5" s="9"/>
      <c r="ZV5" s="9"/>
      <c r="ZW5" s="9"/>
      <c r="ZX5" s="9"/>
      <c r="ZY5" s="9"/>
      <c r="ZZ5" s="9"/>
      <c r="AAA5" s="9"/>
      <c r="AAB5" s="9"/>
      <c r="AAC5" s="9"/>
      <c r="AAD5" s="9"/>
      <c r="AAE5" s="9"/>
      <c r="AAF5" s="9"/>
      <c r="AAG5" s="9"/>
      <c r="AAH5" s="9"/>
      <c r="AAI5" s="9"/>
      <c r="AAJ5" s="9"/>
      <c r="AAK5" s="9"/>
      <c r="AAL5" s="9"/>
      <c r="AAM5" s="9"/>
      <c r="AAN5" s="9"/>
      <c r="AAO5" s="9"/>
      <c r="AAP5" s="9"/>
      <c r="AAQ5" s="9"/>
      <c r="AAR5" s="9"/>
      <c r="AAS5" s="9"/>
      <c r="AAT5" s="9"/>
      <c r="AAU5" s="9"/>
      <c r="AAV5" s="9"/>
      <c r="AAW5" s="9"/>
      <c r="AAX5" s="9"/>
      <c r="AAY5" s="9"/>
      <c r="AAZ5" s="9"/>
      <c r="ABA5" s="9"/>
      <c r="ABB5" s="9"/>
      <c r="ABC5" s="9"/>
      <c r="ABD5" s="9"/>
      <c r="ABE5" s="9"/>
      <c r="ABF5" s="9"/>
      <c r="ABG5" s="9"/>
      <c r="ABH5" s="9"/>
      <c r="ABI5" s="9"/>
      <c r="ABJ5" s="9"/>
      <c r="ABK5" s="9"/>
      <c r="ABL5" s="9"/>
      <c r="ABM5" s="9"/>
      <c r="ABN5" s="9"/>
      <c r="ABO5" s="9"/>
      <c r="ABP5" s="9"/>
      <c r="ABQ5" s="9"/>
      <c r="ABR5" s="9"/>
      <c r="ABS5" s="9"/>
      <c r="ABT5" s="9"/>
      <c r="ABU5" s="9"/>
      <c r="ABV5" s="9"/>
      <c r="ABW5" s="9"/>
      <c r="ABX5" s="9"/>
      <c r="ABY5" s="9"/>
      <c r="ABZ5" s="9"/>
      <c r="ACA5" s="9"/>
      <c r="ACB5" s="9"/>
      <c r="ACC5" s="9"/>
      <c r="ACD5" s="9"/>
      <c r="ACE5" s="9"/>
      <c r="ACF5" s="9"/>
      <c r="ACG5" s="9"/>
      <c r="ACH5" s="9"/>
      <c r="ACI5" s="9"/>
      <c r="ACJ5" s="9"/>
      <c r="ACK5" s="9"/>
      <c r="ACL5" s="9"/>
      <c r="ACM5" s="9"/>
      <c r="ACN5" s="9"/>
      <c r="ACO5" s="9"/>
      <c r="ACP5" s="9"/>
      <c r="ACQ5" s="9"/>
      <c r="ACR5" s="9"/>
      <c r="ACS5" s="9"/>
      <c r="ACT5" s="9"/>
      <c r="ACU5" s="9"/>
      <c r="ACV5" s="9"/>
      <c r="ACW5" s="9"/>
      <c r="ACX5" s="9"/>
      <c r="ACY5" s="9"/>
      <c r="ACZ5" s="9"/>
      <c r="ADA5" s="9"/>
      <c r="ADB5" s="9"/>
      <c r="ADC5" s="9"/>
      <c r="ADD5" s="9"/>
      <c r="ADE5" s="9"/>
      <c r="ADF5" s="9"/>
      <c r="ADG5" s="9"/>
      <c r="ADH5" s="9"/>
      <c r="ADI5" s="9"/>
      <c r="ADJ5" s="9"/>
      <c r="ADK5" s="9"/>
      <c r="ADL5" s="9"/>
      <c r="ADM5" s="9"/>
      <c r="ADN5" s="9"/>
      <c r="ADO5" s="9"/>
      <c r="ADP5" s="9"/>
      <c r="ADQ5" s="9"/>
      <c r="ADR5" s="9"/>
      <c r="ADS5" s="9"/>
      <c r="ADT5" s="9"/>
      <c r="ADU5" s="9"/>
      <c r="ADV5" s="9"/>
      <c r="ADW5" s="9"/>
      <c r="ADX5" s="9"/>
      <c r="ADY5" s="9"/>
      <c r="ADZ5" s="9"/>
      <c r="AEA5" s="9"/>
      <c r="AEB5" s="9"/>
      <c r="AEC5" s="9"/>
      <c r="AED5" s="9"/>
      <c r="AEE5" s="9"/>
      <c r="AEF5" s="9"/>
      <c r="AEG5" s="9"/>
      <c r="AEH5" s="9"/>
      <c r="AEI5" s="9"/>
      <c r="AEJ5" s="9"/>
      <c r="AEK5" s="9"/>
      <c r="AEL5" s="9"/>
      <c r="AEM5" s="9"/>
      <c r="AEN5" s="9"/>
      <c r="AEO5" s="9"/>
      <c r="AEP5" s="9"/>
      <c r="AEQ5" s="9"/>
      <c r="AER5" s="9"/>
      <c r="AES5" s="9"/>
      <c r="AET5" s="9"/>
      <c r="AEU5" s="9"/>
      <c r="AEV5" s="9"/>
      <c r="AEW5" s="9"/>
      <c r="AEX5" s="9"/>
      <c r="AEY5" s="9"/>
      <c r="AEZ5" s="9"/>
      <c r="AFA5" s="9"/>
      <c r="AFB5" s="9"/>
      <c r="AFC5" s="9"/>
      <c r="AFD5" s="9"/>
      <c r="AFE5" s="9"/>
      <c r="AFF5" s="9"/>
      <c r="AFG5" s="9"/>
      <c r="AFH5" s="9"/>
      <c r="AFI5" s="9"/>
      <c r="AFJ5" s="9"/>
      <c r="AFK5" s="9"/>
      <c r="AFL5" s="9"/>
      <c r="AFM5" s="9"/>
      <c r="AFN5" s="9"/>
      <c r="AFO5" s="9"/>
      <c r="AFP5" s="9"/>
      <c r="AFQ5" s="9"/>
      <c r="AFR5" s="9"/>
      <c r="AFS5" s="9"/>
      <c r="AFT5" s="9"/>
      <c r="AFU5" s="9"/>
      <c r="AFV5" s="9"/>
      <c r="AFW5" s="9"/>
      <c r="AFX5" s="9"/>
      <c r="AFY5" s="9"/>
      <c r="AFZ5" s="9"/>
      <c r="AGA5" s="9"/>
      <c r="AGB5" s="9"/>
      <c r="AGC5" s="9"/>
      <c r="AGD5" s="9"/>
      <c r="AGE5" s="9"/>
      <c r="AGF5" s="9"/>
      <c r="AGG5" s="9"/>
      <c r="AGH5" s="9"/>
      <c r="AGI5" s="9"/>
      <c r="AGJ5" s="9"/>
      <c r="AGK5" s="9"/>
      <c r="AGL5" s="9"/>
      <c r="AGM5" s="9"/>
    </row>
    <row r="6" spans="1:871" s="8" customFormat="1" ht="29.25" customHeight="1">
      <c r="A6" s="107"/>
      <c r="B6" s="109"/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103"/>
      <c r="O6" s="105"/>
      <c r="P6" s="52" t="s">
        <v>171</v>
      </c>
      <c r="Q6" s="42" t="s">
        <v>170</v>
      </c>
      <c r="R6" s="42" t="s">
        <v>172</v>
      </c>
      <c r="S6" s="9"/>
      <c r="T6" s="34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  <c r="CC6" s="9"/>
      <c r="CD6" s="9"/>
      <c r="CE6" s="9"/>
      <c r="CF6" s="9"/>
      <c r="CG6" s="9"/>
      <c r="CH6" s="9"/>
      <c r="CI6" s="9"/>
      <c r="CJ6" s="9"/>
      <c r="CK6" s="9"/>
      <c r="CL6" s="9"/>
      <c r="CM6" s="9"/>
      <c r="CN6" s="9"/>
      <c r="CO6" s="9"/>
      <c r="CP6" s="9"/>
      <c r="CQ6" s="9"/>
      <c r="CR6" s="9"/>
      <c r="CS6" s="9"/>
      <c r="CT6" s="9"/>
      <c r="CU6" s="9"/>
      <c r="CV6" s="9"/>
      <c r="CW6" s="9"/>
      <c r="CX6" s="9"/>
      <c r="CY6" s="9"/>
      <c r="CZ6" s="9"/>
      <c r="DA6" s="9"/>
      <c r="DB6" s="9"/>
      <c r="DC6" s="9"/>
      <c r="DD6" s="9"/>
      <c r="DE6" s="9"/>
      <c r="DF6" s="9"/>
      <c r="DG6" s="9"/>
      <c r="DH6" s="9"/>
      <c r="DI6" s="9"/>
      <c r="DJ6" s="9"/>
      <c r="DK6" s="9"/>
      <c r="DL6" s="9"/>
      <c r="DM6" s="9"/>
      <c r="DN6" s="9"/>
      <c r="DO6" s="9"/>
      <c r="DP6" s="9"/>
      <c r="DQ6" s="9"/>
      <c r="DR6" s="9"/>
      <c r="DS6" s="9"/>
      <c r="DT6" s="9"/>
      <c r="DU6" s="9"/>
      <c r="DV6" s="9"/>
      <c r="DW6" s="9"/>
      <c r="DX6" s="9"/>
      <c r="DY6" s="9"/>
      <c r="DZ6" s="9"/>
      <c r="EA6" s="9"/>
      <c r="EB6" s="9"/>
      <c r="EC6" s="9"/>
      <c r="ED6" s="9"/>
      <c r="EE6" s="9"/>
      <c r="EF6" s="9"/>
      <c r="EG6" s="9"/>
      <c r="EH6" s="9"/>
      <c r="EI6" s="9"/>
      <c r="EJ6" s="9"/>
      <c r="EK6" s="9"/>
      <c r="EL6" s="9"/>
      <c r="EM6" s="9"/>
      <c r="EN6" s="9"/>
      <c r="EO6" s="9"/>
      <c r="EP6" s="9"/>
      <c r="EQ6" s="9"/>
      <c r="ER6" s="9"/>
      <c r="ES6" s="9"/>
      <c r="ET6" s="9"/>
      <c r="EU6" s="9"/>
      <c r="EV6" s="9"/>
      <c r="EW6" s="9"/>
      <c r="EX6" s="9"/>
      <c r="EY6" s="9"/>
      <c r="EZ6" s="9"/>
      <c r="FA6" s="9"/>
      <c r="FB6" s="9"/>
      <c r="FC6" s="9"/>
      <c r="FD6" s="9"/>
      <c r="FE6" s="9"/>
      <c r="FF6" s="9"/>
      <c r="FG6" s="9"/>
      <c r="FH6" s="9"/>
      <c r="FI6" s="9"/>
      <c r="FJ6" s="9"/>
      <c r="FK6" s="9"/>
      <c r="FL6" s="9"/>
      <c r="FM6" s="9"/>
      <c r="FN6" s="9"/>
      <c r="FO6" s="9"/>
      <c r="FP6" s="9"/>
      <c r="FQ6" s="9"/>
      <c r="FR6" s="9"/>
      <c r="FS6" s="9"/>
      <c r="FT6" s="9"/>
      <c r="FU6" s="9"/>
      <c r="FV6" s="9"/>
      <c r="FW6" s="9"/>
      <c r="FX6" s="9"/>
      <c r="FY6" s="9"/>
      <c r="FZ6" s="9"/>
      <c r="GA6" s="9"/>
      <c r="GB6" s="9"/>
      <c r="GC6" s="9"/>
      <c r="GD6" s="9"/>
      <c r="GE6" s="9"/>
      <c r="GF6" s="9"/>
      <c r="GG6" s="9"/>
      <c r="GH6" s="9"/>
      <c r="GI6" s="9"/>
      <c r="GJ6" s="9"/>
      <c r="GK6" s="9"/>
      <c r="GL6" s="9"/>
      <c r="GM6" s="9"/>
      <c r="GN6" s="9"/>
      <c r="GO6" s="9"/>
      <c r="GP6" s="9"/>
      <c r="GQ6" s="9"/>
      <c r="GR6" s="9"/>
      <c r="GS6" s="9"/>
      <c r="GT6" s="9"/>
      <c r="GU6" s="9"/>
      <c r="GV6" s="9"/>
      <c r="GW6" s="9"/>
      <c r="GX6" s="9"/>
      <c r="GY6" s="9"/>
      <c r="GZ6" s="9"/>
      <c r="HA6" s="9"/>
      <c r="HB6" s="9"/>
      <c r="HC6" s="9"/>
      <c r="HD6" s="9"/>
      <c r="HE6" s="9"/>
      <c r="HF6" s="9"/>
      <c r="HG6" s="9"/>
      <c r="HH6" s="9"/>
      <c r="HI6" s="9"/>
      <c r="HJ6" s="9"/>
      <c r="HK6" s="9"/>
      <c r="HL6" s="9"/>
      <c r="HM6" s="9"/>
      <c r="HN6" s="9"/>
      <c r="HO6" s="9"/>
      <c r="HP6" s="9"/>
      <c r="HQ6" s="9"/>
      <c r="HR6" s="9"/>
      <c r="HS6" s="9"/>
      <c r="HT6" s="9"/>
      <c r="HU6" s="9"/>
      <c r="HV6" s="9"/>
      <c r="HW6" s="9"/>
      <c r="HX6" s="9"/>
      <c r="HY6" s="9"/>
      <c r="HZ6" s="9"/>
      <c r="IA6" s="9"/>
      <c r="IB6" s="9"/>
      <c r="IC6" s="9"/>
      <c r="ID6" s="9"/>
      <c r="IE6" s="9"/>
      <c r="IF6" s="9"/>
      <c r="IG6" s="9"/>
      <c r="IH6" s="9"/>
      <c r="II6" s="9"/>
      <c r="IJ6" s="9"/>
      <c r="IK6" s="9"/>
      <c r="IL6" s="9"/>
      <c r="IM6" s="9"/>
      <c r="IN6" s="9"/>
      <c r="IO6" s="9"/>
      <c r="IP6" s="9"/>
      <c r="IQ6" s="9"/>
      <c r="IR6" s="9"/>
      <c r="IS6" s="9"/>
      <c r="IT6" s="9"/>
      <c r="IU6" s="9"/>
      <c r="IV6" s="9"/>
      <c r="IW6" s="9"/>
      <c r="IX6" s="9"/>
      <c r="IY6" s="9"/>
      <c r="IZ6" s="9"/>
      <c r="JA6" s="9"/>
      <c r="JB6" s="9"/>
      <c r="JC6" s="9"/>
      <c r="JD6" s="9"/>
      <c r="JE6" s="9"/>
      <c r="JF6" s="9"/>
      <c r="JG6" s="9"/>
      <c r="JH6" s="9"/>
      <c r="JI6" s="9"/>
      <c r="JJ6" s="9"/>
      <c r="JK6" s="9"/>
      <c r="JL6" s="9"/>
      <c r="JM6" s="9"/>
      <c r="JN6" s="9"/>
      <c r="JO6" s="9"/>
      <c r="JP6" s="9"/>
      <c r="JQ6" s="9"/>
      <c r="JR6" s="9"/>
      <c r="JS6" s="9"/>
      <c r="JT6" s="9"/>
      <c r="JU6" s="9"/>
      <c r="JV6" s="9"/>
      <c r="JW6" s="9"/>
      <c r="JX6" s="9"/>
      <c r="JY6" s="9"/>
      <c r="JZ6" s="9"/>
      <c r="KA6" s="9"/>
      <c r="KB6" s="9"/>
      <c r="KC6" s="9"/>
      <c r="KD6" s="9"/>
      <c r="KE6" s="9"/>
      <c r="KF6" s="9"/>
      <c r="KG6" s="9"/>
      <c r="KH6" s="9"/>
      <c r="KI6" s="9"/>
      <c r="KJ6" s="9"/>
      <c r="KK6" s="9"/>
      <c r="KL6" s="9"/>
      <c r="KM6" s="9"/>
      <c r="KN6" s="9"/>
      <c r="KO6" s="9"/>
      <c r="KP6" s="9"/>
      <c r="KQ6" s="9"/>
      <c r="KR6" s="9"/>
      <c r="KS6" s="9"/>
      <c r="KT6" s="9"/>
      <c r="KU6" s="9"/>
      <c r="KV6" s="9"/>
      <c r="KW6" s="9"/>
      <c r="KX6" s="9"/>
      <c r="KY6" s="9"/>
      <c r="KZ6" s="9"/>
      <c r="LA6" s="9"/>
      <c r="LB6" s="9"/>
      <c r="LC6" s="9"/>
      <c r="LD6" s="9"/>
      <c r="LE6" s="9"/>
      <c r="LF6" s="9"/>
      <c r="LG6" s="9"/>
      <c r="LH6" s="9"/>
      <c r="LI6" s="9"/>
      <c r="LJ6" s="9"/>
      <c r="LK6" s="9"/>
      <c r="LL6" s="9"/>
      <c r="LM6" s="9"/>
      <c r="LN6" s="9"/>
      <c r="LO6" s="9"/>
      <c r="LP6" s="9"/>
      <c r="LQ6" s="9"/>
      <c r="LR6" s="9"/>
      <c r="LS6" s="9"/>
      <c r="LT6" s="9"/>
      <c r="LU6" s="9"/>
      <c r="LV6" s="9"/>
      <c r="LW6" s="9"/>
      <c r="LX6" s="9"/>
      <c r="LY6" s="9"/>
      <c r="LZ6" s="9"/>
      <c r="MA6" s="9"/>
      <c r="MB6" s="9"/>
      <c r="MC6" s="9"/>
      <c r="MD6" s="9"/>
      <c r="ME6" s="9"/>
      <c r="MF6" s="9"/>
      <c r="MG6" s="9"/>
      <c r="MH6" s="9"/>
      <c r="MI6" s="9"/>
      <c r="MJ6" s="9"/>
      <c r="MK6" s="9"/>
      <c r="ML6" s="9"/>
      <c r="MM6" s="9"/>
      <c r="MN6" s="9"/>
      <c r="MO6" s="9"/>
      <c r="MP6" s="9"/>
      <c r="MQ6" s="9"/>
      <c r="MR6" s="9"/>
      <c r="MS6" s="9"/>
      <c r="MT6" s="9"/>
      <c r="MU6" s="9"/>
      <c r="MV6" s="9"/>
      <c r="MW6" s="9"/>
      <c r="MX6" s="9"/>
      <c r="MY6" s="9"/>
      <c r="MZ6" s="9"/>
      <c r="NA6" s="9"/>
      <c r="NB6" s="9"/>
      <c r="NC6" s="9"/>
      <c r="ND6" s="9"/>
      <c r="NE6" s="9"/>
      <c r="NF6" s="9"/>
      <c r="NG6" s="9"/>
      <c r="NH6" s="9"/>
      <c r="NI6" s="9"/>
      <c r="NJ6" s="9"/>
      <c r="NK6" s="9"/>
      <c r="NL6" s="9"/>
      <c r="NM6" s="9"/>
      <c r="NN6" s="9"/>
      <c r="NO6" s="9"/>
      <c r="NP6" s="9"/>
      <c r="NQ6" s="9"/>
      <c r="NR6" s="9"/>
      <c r="NS6" s="9"/>
      <c r="NT6" s="9"/>
      <c r="NU6" s="9"/>
      <c r="NV6" s="9"/>
      <c r="NW6" s="9"/>
      <c r="NX6" s="9"/>
      <c r="NY6" s="9"/>
      <c r="NZ6" s="9"/>
      <c r="OA6" s="9"/>
      <c r="OB6" s="9"/>
      <c r="OC6" s="9"/>
      <c r="OD6" s="9"/>
      <c r="OE6" s="9"/>
      <c r="OF6" s="9"/>
      <c r="OG6" s="9"/>
      <c r="OH6" s="9"/>
      <c r="OI6" s="9"/>
      <c r="OJ6" s="9"/>
      <c r="OK6" s="9"/>
      <c r="OL6" s="9"/>
      <c r="OM6" s="9"/>
      <c r="ON6" s="9"/>
      <c r="OO6" s="9"/>
      <c r="OP6" s="9"/>
      <c r="OQ6" s="9"/>
      <c r="OR6" s="9"/>
      <c r="OS6" s="9"/>
      <c r="OT6" s="9"/>
      <c r="OU6" s="9"/>
      <c r="OV6" s="9"/>
      <c r="OW6" s="9"/>
      <c r="OX6" s="9"/>
      <c r="OY6" s="9"/>
      <c r="OZ6" s="9"/>
      <c r="PA6" s="9"/>
      <c r="PB6" s="9"/>
      <c r="PC6" s="9"/>
      <c r="PD6" s="9"/>
      <c r="PE6" s="9"/>
      <c r="PF6" s="9"/>
      <c r="PG6" s="9"/>
      <c r="PH6" s="9"/>
      <c r="PI6" s="9"/>
      <c r="PJ6" s="9"/>
      <c r="PK6" s="9"/>
      <c r="PL6" s="9"/>
      <c r="PM6" s="9"/>
      <c r="PN6" s="9"/>
      <c r="PO6" s="9"/>
      <c r="PP6" s="9"/>
      <c r="PQ6" s="9"/>
      <c r="PR6" s="9"/>
      <c r="PS6" s="9"/>
      <c r="PT6" s="9"/>
      <c r="PU6" s="9"/>
      <c r="PV6" s="9"/>
      <c r="PW6" s="9"/>
      <c r="PX6" s="9"/>
      <c r="PY6" s="9"/>
      <c r="PZ6" s="9"/>
      <c r="QA6" s="9"/>
      <c r="QB6" s="9"/>
      <c r="QC6" s="9"/>
      <c r="QD6" s="9"/>
      <c r="QE6" s="9"/>
      <c r="QF6" s="9"/>
      <c r="QG6" s="9"/>
      <c r="QH6" s="9"/>
      <c r="QI6" s="9"/>
      <c r="QJ6" s="9"/>
      <c r="QK6" s="9"/>
      <c r="QL6" s="9"/>
      <c r="QM6" s="9"/>
      <c r="QN6" s="9"/>
      <c r="QO6" s="9"/>
      <c r="QP6" s="9"/>
      <c r="QQ6" s="9"/>
      <c r="QR6" s="9"/>
      <c r="QS6" s="9"/>
      <c r="QT6" s="9"/>
      <c r="QU6" s="9"/>
      <c r="QV6" s="9"/>
      <c r="QW6" s="9"/>
      <c r="QX6" s="9"/>
      <c r="QY6" s="9"/>
      <c r="QZ6" s="9"/>
      <c r="RA6" s="9"/>
      <c r="RB6" s="9"/>
      <c r="RC6" s="9"/>
      <c r="RD6" s="9"/>
      <c r="RE6" s="9"/>
      <c r="RF6" s="9"/>
      <c r="RG6" s="9"/>
      <c r="RH6" s="9"/>
      <c r="RI6" s="9"/>
      <c r="RJ6" s="9"/>
      <c r="RK6" s="9"/>
      <c r="RL6" s="9"/>
      <c r="RM6" s="9"/>
      <c r="RN6" s="9"/>
      <c r="RO6" s="9"/>
      <c r="RP6" s="9"/>
      <c r="RQ6" s="9"/>
      <c r="RR6" s="9"/>
      <c r="RS6" s="9"/>
      <c r="RT6" s="9"/>
      <c r="RU6" s="9"/>
      <c r="RV6" s="9"/>
      <c r="RW6" s="9"/>
      <c r="RX6" s="9"/>
      <c r="RY6" s="9"/>
      <c r="RZ6" s="9"/>
      <c r="SA6" s="9"/>
      <c r="SB6" s="9"/>
      <c r="SC6" s="9"/>
      <c r="SD6" s="9"/>
      <c r="SE6" s="9"/>
      <c r="SF6" s="9"/>
      <c r="SG6" s="9"/>
      <c r="SH6" s="9"/>
      <c r="SI6" s="9"/>
      <c r="SJ6" s="9"/>
      <c r="SK6" s="9"/>
      <c r="SL6" s="9"/>
      <c r="SM6" s="9"/>
      <c r="SN6" s="9"/>
      <c r="SO6" s="9"/>
      <c r="SP6" s="9"/>
      <c r="SQ6" s="9"/>
      <c r="SR6" s="9"/>
      <c r="SS6" s="9"/>
      <c r="ST6" s="9"/>
      <c r="SU6" s="9"/>
      <c r="SV6" s="9"/>
      <c r="SW6" s="9"/>
      <c r="SX6" s="9"/>
      <c r="SY6" s="9"/>
      <c r="SZ6" s="9"/>
      <c r="TA6" s="9"/>
      <c r="TB6" s="9"/>
      <c r="TC6" s="9"/>
      <c r="TD6" s="9"/>
      <c r="TE6" s="9"/>
      <c r="TF6" s="9"/>
      <c r="TG6" s="9"/>
      <c r="TH6" s="9"/>
      <c r="TI6" s="9"/>
      <c r="TJ6" s="9"/>
      <c r="TK6" s="9"/>
      <c r="TL6" s="9"/>
      <c r="TM6" s="9"/>
      <c r="TN6" s="9"/>
      <c r="TO6" s="9"/>
      <c r="TP6" s="9"/>
      <c r="TQ6" s="9"/>
      <c r="TR6" s="9"/>
      <c r="TS6" s="9"/>
      <c r="TT6" s="9"/>
      <c r="TU6" s="9"/>
      <c r="TV6" s="9"/>
      <c r="TW6" s="9"/>
      <c r="TX6" s="9"/>
      <c r="TY6" s="9"/>
      <c r="TZ6" s="9"/>
      <c r="UA6" s="9"/>
      <c r="UB6" s="9"/>
      <c r="UC6" s="9"/>
      <c r="UD6" s="9"/>
      <c r="UE6" s="9"/>
      <c r="UF6" s="9"/>
      <c r="UG6" s="9"/>
      <c r="UH6" s="9"/>
      <c r="UI6" s="9"/>
      <c r="UJ6" s="9"/>
      <c r="UK6" s="9"/>
      <c r="UL6" s="9"/>
      <c r="UM6" s="9"/>
      <c r="UN6" s="9"/>
      <c r="UO6" s="9"/>
      <c r="UP6" s="9"/>
      <c r="UQ6" s="9"/>
      <c r="UR6" s="9"/>
      <c r="US6" s="9"/>
      <c r="UT6" s="9"/>
      <c r="UU6" s="9"/>
      <c r="UV6" s="9"/>
      <c r="UW6" s="9"/>
      <c r="UX6" s="9"/>
      <c r="UY6" s="9"/>
      <c r="UZ6" s="9"/>
      <c r="VA6" s="9"/>
      <c r="VB6" s="9"/>
      <c r="VC6" s="9"/>
      <c r="VD6" s="9"/>
      <c r="VE6" s="9"/>
      <c r="VF6" s="9"/>
      <c r="VG6" s="9"/>
      <c r="VH6" s="9"/>
      <c r="VI6" s="9"/>
      <c r="VJ6" s="9"/>
      <c r="VK6" s="9"/>
      <c r="VL6" s="9"/>
      <c r="VM6" s="9"/>
      <c r="VN6" s="9"/>
      <c r="VO6" s="9"/>
      <c r="VP6" s="9"/>
      <c r="VQ6" s="9"/>
      <c r="VR6" s="9"/>
      <c r="VS6" s="9"/>
      <c r="VT6" s="9"/>
      <c r="VU6" s="9"/>
      <c r="VV6" s="9"/>
      <c r="VW6" s="9"/>
      <c r="VX6" s="9"/>
      <c r="VY6" s="9"/>
      <c r="VZ6" s="9"/>
      <c r="WA6" s="9"/>
      <c r="WB6" s="9"/>
      <c r="WC6" s="9"/>
      <c r="WD6" s="9"/>
      <c r="WE6" s="9"/>
      <c r="WF6" s="9"/>
      <c r="WG6" s="9"/>
      <c r="WH6" s="9"/>
      <c r="WI6" s="9"/>
      <c r="WJ6" s="9"/>
      <c r="WK6" s="9"/>
      <c r="WL6" s="9"/>
      <c r="WM6" s="9"/>
      <c r="WN6" s="9"/>
      <c r="WO6" s="9"/>
      <c r="WP6" s="9"/>
      <c r="WQ6" s="9"/>
      <c r="WR6" s="9"/>
      <c r="WS6" s="9"/>
      <c r="WT6" s="9"/>
      <c r="WU6" s="9"/>
      <c r="WV6" s="9"/>
      <c r="WW6" s="9"/>
      <c r="WX6" s="9"/>
      <c r="WY6" s="9"/>
      <c r="WZ6" s="9"/>
      <c r="XA6" s="9"/>
      <c r="XB6" s="9"/>
      <c r="XC6" s="9"/>
      <c r="XD6" s="9"/>
      <c r="XE6" s="9"/>
      <c r="XF6" s="9"/>
      <c r="XG6" s="9"/>
      <c r="XH6" s="9"/>
      <c r="XI6" s="9"/>
      <c r="XJ6" s="9"/>
      <c r="XK6" s="9"/>
      <c r="XL6" s="9"/>
      <c r="XM6" s="9"/>
      <c r="XN6" s="9"/>
      <c r="XO6" s="9"/>
      <c r="XP6" s="9"/>
      <c r="XQ6" s="9"/>
      <c r="XR6" s="9"/>
      <c r="XS6" s="9"/>
      <c r="XT6" s="9"/>
      <c r="XU6" s="9"/>
      <c r="XV6" s="9"/>
      <c r="XW6" s="9"/>
      <c r="XX6" s="9"/>
      <c r="XY6" s="9"/>
      <c r="XZ6" s="9"/>
      <c r="YA6" s="9"/>
      <c r="YB6" s="9"/>
      <c r="YC6" s="9"/>
      <c r="YD6" s="9"/>
      <c r="YE6" s="9"/>
      <c r="YF6" s="9"/>
      <c r="YG6" s="9"/>
      <c r="YH6" s="9"/>
      <c r="YI6" s="9"/>
      <c r="YJ6" s="9"/>
      <c r="YK6" s="9"/>
      <c r="YL6" s="9"/>
      <c r="YM6" s="9"/>
      <c r="YN6" s="9"/>
      <c r="YO6" s="9"/>
      <c r="YP6" s="9"/>
      <c r="YQ6" s="9"/>
      <c r="YR6" s="9"/>
      <c r="YS6" s="9"/>
      <c r="YT6" s="9"/>
      <c r="YU6" s="9"/>
      <c r="YV6" s="9"/>
      <c r="YW6" s="9"/>
      <c r="YX6" s="9"/>
      <c r="YY6" s="9"/>
      <c r="YZ6" s="9"/>
      <c r="ZA6" s="9"/>
      <c r="ZB6" s="9"/>
      <c r="ZC6" s="9"/>
      <c r="ZD6" s="9"/>
      <c r="ZE6" s="9"/>
      <c r="ZF6" s="9"/>
      <c r="ZG6" s="9"/>
      <c r="ZH6" s="9"/>
      <c r="ZI6" s="9"/>
      <c r="ZJ6" s="9"/>
      <c r="ZK6" s="9"/>
      <c r="ZL6" s="9"/>
      <c r="ZM6" s="9"/>
      <c r="ZN6" s="9"/>
      <c r="ZO6" s="9"/>
      <c r="ZP6" s="9"/>
      <c r="ZQ6" s="9"/>
      <c r="ZR6" s="9"/>
      <c r="ZS6" s="9"/>
      <c r="ZT6" s="9"/>
      <c r="ZU6" s="9"/>
      <c r="ZV6" s="9"/>
      <c r="ZW6" s="9"/>
      <c r="ZX6" s="9"/>
      <c r="ZY6" s="9"/>
      <c r="ZZ6" s="9"/>
      <c r="AAA6" s="9"/>
      <c r="AAB6" s="9"/>
      <c r="AAC6" s="9"/>
      <c r="AAD6" s="9"/>
      <c r="AAE6" s="9"/>
      <c r="AAF6" s="9"/>
      <c r="AAG6" s="9"/>
      <c r="AAH6" s="9"/>
      <c r="AAI6" s="9"/>
      <c r="AAJ6" s="9"/>
      <c r="AAK6" s="9"/>
      <c r="AAL6" s="9"/>
      <c r="AAM6" s="9"/>
      <c r="AAN6" s="9"/>
      <c r="AAO6" s="9"/>
      <c r="AAP6" s="9"/>
      <c r="AAQ6" s="9"/>
      <c r="AAR6" s="9"/>
      <c r="AAS6" s="9"/>
      <c r="AAT6" s="9"/>
      <c r="AAU6" s="9"/>
      <c r="AAV6" s="9"/>
      <c r="AAW6" s="9"/>
      <c r="AAX6" s="9"/>
      <c r="AAY6" s="9"/>
      <c r="AAZ6" s="9"/>
      <c r="ABA6" s="9"/>
      <c r="ABB6" s="9"/>
      <c r="ABC6" s="9"/>
      <c r="ABD6" s="9"/>
      <c r="ABE6" s="9"/>
      <c r="ABF6" s="9"/>
      <c r="ABG6" s="9"/>
      <c r="ABH6" s="9"/>
      <c r="ABI6" s="9"/>
      <c r="ABJ6" s="9"/>
      <c r="ABK6" s="9"/>
      <c r="ABL6" s="9"/>
      <c r="ABM6" s="9"/>
      <c r="ABN6" s="9"/>
      <c r="ABO6" s="9"/>
      <c r="ABP6" s="9"/>
      <c r="ABQ6" s="9"/>
      <c r="ABR6" s="9"/>
      <c r="ABS6" s="9"/>
      <c r="ABT6" s="9"/>
      <c r="ABU6" s="9"/>
      <c r="ABV6" s="9"/>
      <c r="ABW6" s="9"/>
      <c r="ABX6" s="9"/>
      <c r="ABY6" s="9"/>
      <c r="ABZ6" s="9"/>
      <c r="ACA6" s="9"/>
      <c r="ACB6" s="9"/>
      <c r="ACC6" s="9"/>
      <c r="ACD6" s="9"/>
      <c r="ACE6" s="9"/>
      <c r="ACF6" s="9"/>
      <c r="ACG6" s="9"/>
      <c r="ACH6" s="9"/>
      <c r="ACI6" s="9"/>
      <c r="ACJ6" s="9"/>
      <c r="ACK6" s="9"/>
      <c r="ACL6" s="9"/>
      <c r="ACM6" s="9"/>
      <c r="ACN6" s="9"/>
      <c r="ACO6" s="9"/>
      <c r="ACP6" s="9"/>
      <c r="ACQ6" s="9"/>
      <c r="ACR6" s="9"/>
      <c r="ACS6" s="9"/>
      <c r="ACT6" s="9"/>
      <c r="ACU6" s="9"/>
      <c r="ACV6" s="9"/>
      <c r="ACW6" s="9"/>
      <c r="ACX6" s="9"/>
      <c r="ACY6" s="9"/>
      <c r="ACZ6" s="9"/>
      <c r="ADA6" s="9"/>
      <c r="ADB6" s="9"/>
      <c r="ADC6" s="9"/>
      <c r="ADD6" s="9"/>
      <c r="ADE6" s="9"/>
      <c r="ADF6" s="9"/>
      <c r="ADG6" s="9"/>
      <c r="ADH6" s="9"/>
      <c r="ADI6" s="9"/>
      <c r="ADJ6" s="9"/>
      <c r="ADK6" s="9"/>
      <c r="ADL6" s="9"/>
      <c r="ADM6" s="9"/>
      <c r="ADN6" s="9"/>
      <c r="ADO6" s="9"/>
      <c r="ADP6" s="9"/>
      <c r="ADQ6" s="9"/>
      <c r="ADR6" s="9"/>
      <c r="ADS6" s="9"/>
      <c r="ADT6" s="9"/>
      <c r="ADU6" s="9"/>
      <c r="ADV6" s="9"/>
      <c r="ADW6" s="9"/>
      <c r="ADX6" s="9"/>
      <c r="ADY6" s="9"/>
      <c r="ADZ6" s="9"/>
      <c r="AEA6" s="9"/>
      <c r="AEB6" s="9"/>
      <c r="AEC6" s="9"/>
      <c r="AED6" s="9"/>
      <c r="AEE6" s="9"/>
      <c r="AEF6" s="9"/>
      <c r="AEG6" s="9"/>
      <c r="AEH6" s="9"/>
      <c r="AEI6" s="9"/>
      <c r="AEJ6" s="9"/>
      <c r="AEK6" s="9"/>
      <c r="AEL6" s="9"/>
      <c r="AEM6" s="9"/>
      <c r="AEN6" s="9"/>
      <c r="AEO6" s="9"/>
      <c r="AEP6" s="9"/>
      <c r="AEQ6" s="9"/>
      <c r="AER6" s="9"/>
      <c r="AES6" s="9"/>
      <c r="AET6" s="9"/>
      <c r="AEU6" s="9"/>
      <c r="AEV6" s="9"/>
      <c r="AEW6" s="9"/>
      <c r="AEX6" s="9"/>
      <c r="AEY6" s="9"/>
      <c r="AEZ6" s="9"/>
      <c r="AFA6" s="9"/>
      <c r="AFB6" s="9"/>
      <c r="AFC6" s="9"/>
      <c r="AFD6" s="9"/>
      <c r="AFE6" s="9"/>
      <c r="AFF6" s="9"/>
      <c r="AFG6" s="9"/>
      <c r="AFH6" s="9"/>
      <c r="AFI6" s="9"/>
      <c r="AFJ6" s="9"/>
      <c r="AFK6" s="9"/>
      <c r="AFL6" s="9"/>
      <c r="AFM6" s="9"/>
      <c r="AFN6" s="9"/>
      <c r="AFO6" s="9"/>
      <c r="AFP6" s="9"/>
      <c r="AFQ6" s="9"/>
      <c r="AFR6" s="9"/>
      <c r="AFS6" s="9"/>
      <c r="AFT6" s="9"/>
      <c r="AFU6" s="9"/>
      <c r="AFV6" s="9"/>
      <c r="AFW6" s="9"/>
      <c r="AFX6" s="9"/>
      <c r="AFY6" s="9"/>
      <c r="AFZ6" s="9"/>
      <c r="AGA6" s="9"/>
      <c r="AGB6" s="9"/>
      <c r="AGC6" s="9"/>
      <c r="AGD6" s="9"/>
      <c r="AGE6" s="9"/>
      <c r="AGF6" s="9"/>
      <c r="AGG6" s="9"/>
      <c r="AGH6" s="9"/>
      <c r="AGI6" s="9"/>
      <c r="AGJ6" s="9"/>
      <c r="AGK6" s="9"/>
      <c r="AGL6" s="9"/>
      <c r="AGM6" s="9"/>
    </row>
    <row r="7" spans="1:871" ht="18" customHeight="1">
      <c r="A7" s="96" t="s">
        <v>147</v>
      </c>
      <c r="B7" s="97"/>
      <c r="C7" s="24">
        <v>60461</v>
      </c>
      <c r="D7" s="24">
        <v>34377</v>
      </c>
      <c r="E7" s="24">
        <v>40163</v>
      </c>
      <c r="F7" s="24">
        <v>97304</v>
      </c>
      <c r="G7" s="24">
        <v>424911</v>
      </c>
      <c r="H7" s="20">
        <f>SUM(D7:G7)</f>
        <v>596755</v>
      </c>
      <c r="I7" s="24">
        <f>D7*1</f>
        <v>34377</v>
      </c>
      <c r="J7" s="24">
        <f>E7*2</f>
        <v>80326</v>
      </c>
      <c r="K7" s="24">
        <f>F7*3</f>
        <v>291912</v>
      </c>
      <c r="L7" s="24">
        <f>G7*4</f>
        <v>1699644</v>
      </c>
      <c r="M7" s="24">
        <f>SUM(I7:L7)</f>
        <v>2106259</v>
      </c>
      <c r="N7" s="26">
        <f>M7/H7</f>
        <v>3.5295204899833266</v>
      </c>
      <c r="O7" s="43">
        <f>SQRT((((1-N7)^2)*D7+((2-N7)^2)*E7+((3-N7)^2)*F7+((4-N7)^2)*G7)/H7)</f>
        <v>0.85403309473149069</v>
      </c>
      <c r="P7" s="51">
        <f>SUM(P10,P15,P25,P28,P35,P38,P43,P50,P53,P57,P62,P68,P72,P76,P79,P85,P90,P97,P104,P108,P113,P122,P127,P134,P140,P143,P147,P150,P153,P156,P159,P164,P167,P174,P179,P185,P188,P195,P201,P205,P209)</f>
        <v>3580</v>
      </c>
      <c r="Q7" s="51">
        <f>SUM(Q10,Q15,Q25,Q28,Q35,Q38,Q43,Q50,Q53,Q57,Q62,Q68,Q72,Q76,Q79,Q85,Q90,Q97,Q104,Q108,Q113,Q122,Q127,Q134,Q140,Q143,Q147,Q150,Q153,Q156,Q159,Q164,Q167,Q174,Q179,Q185,Q188,Q195,Q201,Q205,Q209)</f>
        <v>3637</v>
      </c>
      <c r="R7" s="51">
        <f>SUM(R10,R15,R25,R28,R35,R38,R43,R50,R53,R57,R62,R68,R72,R76,R79,R85,R90,R97,R104,R108,R113,R122,R127,R134,R140,R143,R147,R150,R153,R156,R159,R164,R167,R174,R179,R185,R188,R195,R201,R205,R209)</f>
        <v>486</v>
      </c>
      <c r="S7" s="56"/>
      <c r="T7" s="35"/>
    </row>
    <row r="8" spans="1:871" ht="22.5" customHeight="1">
      <c r="A8" s="71" t="s">
        <v>6</v>
      </c>
      <c r="B8" s="3" t="s">
        <v>7</v>
      </c>
      <c r="C8" s="11">
        <v>230</v>
      </c>
      <c r="D8" s="11">
        <v>188</v>
      </c>
      <c r="E8" s="11">
        <v>300</v>
      </c>
      <c r="F8" s="11">
        <v>707</v>
      </c>
      <c r="G8" s="11">
        <v>2451</v>
      </c>
      <c r="H8" s="11">
        <f>SUM(D8:G8)</f>
        <v>3646</v>
      </c>
      <c r="I8" s="54">
        <f t="shared" ref="I8:I9" si="0">D8*1</f>
        <v>188</v>
      </c>
      <c r="J8" s="54">
        <f t="shared" ref="J8:J95" si="1">E8*2</f>
        <v>600</v>
      </c>
      <c r="K8" s="54">
        <f t="shared" ref="K8:K100" si="2">F8*3</f>
        <v>2121</v>
      </c>
      <c r="L8" s="54">
        <f t="shared" ref="L8:L78" si="3">G8*4</f>
        <v>9804</v>
      </c>
      <c r="M8" s="54">
        <f t="shared" ref="M8:M78" si="4">SUM(I8:L8)</f>
        <v>12713</v>
      </c>
      <c r="N8" s="28">
        <f t="shared" ref="N8:N100" si="5">M8/H8</f>
        <v>3.4868348875479978</v>
      </c>
      <c r="O8" s="82">
        <f>SQRT((((1-N10)^2)*D10+((2-N10)^2)*E10+((3-N10)^2)*F10+((4-N10)^2)*G10)/H10)</f>
        <v>0.80509090595125654</v>
      </c>
      <c r="P8" s="10">
        <v>19</v>
      </c>
      <c r="Q8" s="10">
        <v>29</v>
      </c>
      <c r="R8" s="10">
        <v>0</v>
      </c>
    </row>
    <row r="9" spans="1:871" ht="23.25" customHeight="1">
      <c r="A9" s="71"/>
      <c r="B9" s="3" t="s">
        <v>8</v>
      </c>
      <c r="C9" s="11">
        <v>334</v>
      </c>
      <c r="D9" s="11">
        <v>45</v>
      </c>
      <c r="E9" s="11">
        <v>157</v>
      </c>
      <c r="F9" s="11">
        <v>422</v>
      </c>
      <c r="G9" s="11">
        <v>1526</v>
      </c>
      <c r="H9" s="11">
        <f>SUM(D9:G9)</f>
        <v>2150</v>
      </c>
      <c r="I9" s="54">
        <f t="shared" si="0"/>
        <v>45</v>
      </c>
      <c r="J9" s="54">
        <f t="shared" si="1"/>
        <v>314</v>
      </c>
      <c r="K9" s="54">
        <f t="shared" si="2"/>
        <v>1266</v>
      </c>
      <c r="L9" s="54">
        <f t="shared" si="3"/>
        <v>6104</v>
      </c>
      <c r="M9" s="54">
        <f t="shared" si="4"/>
        <v>7729</v>
      </c>
      <c r="N9" s="28">
        <f t="shared" si="5"/>
        <v>3.5948837209302327</v>
      </c>
      <c r="O9" s="83"/>
      <c r="P9" s="10">
        <v>22</v>
      </c>
      <c r="Q9" s="10">
        <v>14</v>
      </c>
      <c r="R9" s="10">
        <v>5</v>
      </c>
    </row>
    <row r="10" spans="1:871" s="6" customFormat="1" ht="15.75" customHeight="1">
      <c r="A10" s="71"/>
      <c r="B10" s="14" t="s">
        <v>148</v>
      </c>
      <c r="C10" s="15">
        <f>SUM(C8:C9)</f>
        <v>564</v>
      </c>
      <c r="D10" s="15">
        <f>SUM(D8:D9)</f>
        <v>233</v>
      </c>
      <c r="E10" s="15">
        <f>SUM(E8:E9)</f>
        <v>457</v>
      </c>
      <c r="F10" s="15">
        <f>SUM(F8:F9)</f>
        <v>1129</v>
      </c>
      <c r="G10" s="15">
        <f>SUM(G8:G9)</f>
        <v>3977</v>
      </c>
      <c r="H10" s="15">
        <f>SUM(D10:G10)</f>
        <v>5796</v>
      </c>
      <c r="I10" s="55">
        <f>D10*1</f>
        <v>233</v>
      </c>
      <c r="J10" s="55">
        <f t="shared" si="1"/>
        <v>914</v>
      </c>
      <c r="K10" s="55">
        <f t="shared" si="2"/>
        <v>3387</v>
      </c>
      <c r="L10" s="55">
        <f t="shared" si="3"/>
        <v>15908</v>
      </c>
      <c r="M10" s="55">
        <f t="shared" si="4"/>
        <v>20442</v>
      </c>
      <c r="N10" s="27">
        <f t="shared" si="5"/>
        <v>3.5269151138716355</v>
      </c>
      <c r="O10" s="84"/>
      <c r="P10" s="16">
        <f>SUM(P8:P9)</f>
        <v>41</v>
      </c>
      <c r="Q10" s="16">
        <f>SUM(Q8:Q9)</f>
        <v>43</v>
      </c>
      <c r="R10" s="16">
        <v>5</v>
      </c>
      <c r="T10" s="41"/>
    </row>
    <row r="11" spans="1:871" ht="14.25" customHeight="1">
      <c r="A11" s="70"/>
      <c r="B11" s="70"/>
      <c r="C11" s="70"/>
      <c r="D11" s="70"/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70"/>
      <c r="P11" s="70"/>
      <c r="Q11" s="70"/>
      <c r="R11" s="70"/>
      <c r="T11" s="33"/>
    </row>
    <row r="12" spans="1:871" ht="30" customHeight="1">
      <c r="A12" s="73" t="s">
        <v>9</v>
      </c>
      <c r="B12" s="3" t="s">
        <v>10</v>
      </c>
      <c r="C12" s="11">
        <v>157</v>
      </c>
      <c r="D12" s="11">
        <v>149</v>
      </c>
      <c r="E12" s="11">
        <v>165</v>
      </c>
      <c r="F12" s="11">
        <v>321</v>
      </c>
      <c r="G12" s="11">
        <v>1272</v>
      </c>
      <c r="H12" s="21">
        <f>SUM(D12:G12)</f>
        <v>1907</v>
      </c>
      <c r="I12" s="54">
        <f t="shared" ref="I12:I57" si="6">D12*1</f>
        <v>149</v>
      </c>
      <c r="J12" s="54">
        <f t="shared" si="1"/>
        <v>330</v>
      </c>
      <c r="K12" s="54">
        <f t="shared" si="2"/>
        <v>963</v>
      </c>
      <c r="L12" s="54">
        <f t="shared" si="3"/>
        <v>5088</v>
      </c>
      <c r="M12" s="54">
        <f t="shared" si="4"/>
        <v>6530</v>
      </c>
      <c r="N12" s="28">
        <f t="shared" si="5"/>
        <v>3.4242265338227584</v>
      </c>
      <c r="O12" s="75">
        <f>SQRT((((1-N15)^2)*D15+((2-N15)^2)*E15+((3-N15)^2)*F15+((4-N15)^2)*G15)/H15)</f>
        <v>1.0188122734603462</v>
      </c>
      <c r="P12" s="10">
        <v>8</v>
      </c>
      <c r="Q12" s="10">
        <v>18</v>
      </c>
      <c r="R12" s="10">
        <v>0</v>
      </c>
      <c r="T12" s="37"/>
      <c r="W12" s="40"/>
    </row>
    <row r="13" spans="1:871" ht="24" customHeight="1">
      <c r="A13" s="73"/>
      <c r="B13" s="3" t="s">
        <v>11</v>
      </c>
      <c r="C13" s="11">
        <v>581</v>
      </c>
      <c r="D13" s="11">
        <v>380</v>
      </c>
      <c r="E13" s="11">
        <v>197</v>
      </c>
      <c r="F13" s="11">
        <v>510</v>
      </c>
      <c r="G13" s="11">
        <v>1860</v>
      </c>
      <c r="H13" s="21">
        <f>SUM(D13:G13)</f>
        <v>2947</v>
      </c>
      <c r="I13" s="54">
        <f t="shared" si="6"/>
        <v>380</v>
      </c>
      <c r="J13" s="54">
        <f t="shared" si="1"/>
        <v>394</v>
      </c>
      <c r="K13" s="54">
        <f t="shared" si="2"/>
        <v>1530</v>
      </c>
      <c r="L13" s="54">
        <f t="shared" si="3"/>
        <v>7440</v>
      </c>
      <c r="M13" s="54">
        <f t="shared" si="4"/>
        <v>9744</v>
      </c>
      <c r="N13" s="28">
        <f t="shared" si="5"/>
        <v>3.3064133016627077</v>
      </c>
      <c r="O13" s="75"/>
      <c r="P13" s="10">
        <v>24</v>
      </c>
      <c r="Q13" s="10">
        <v>49</v>
      </c>
      <c r="R13" s="10">
        <v>5</v>
      </c>
      <c r="T13" s="37"/>
    </row>
    <row r="14" spans="1:871" ht="30.75" customHeight="1">
      <c r="A14" s="73"/>
      <c r="B14" s="3" t="s">
        <v>12</v>
      </c>
      <c r="C14" s="11">
        <v>485</v>
      </c>
      <c r="D14" s="11">
        <v>185</v>
      </c>
      <c r="E14" s="11">
        <v>141</v>
      </c>
      <c r="F14" s="11">
        <v>307</v>
      </c>
      <c r="G14" s="11">
        <v>1018</v>
      </c>
      <c r="H14" s="21">
        <f>SUM(D14:G14)</f>
        <v>1651</v>
      </c>
      <c r="I14" s="54">
        <f t="shared" si="6"/>
        <v>185</v>
      </c>
      <c r="J14" s="54">
        <f t="shared" si="1"/>
        <v>282</v>
      </c>
      <c r="K14" s="54">
        <f t="shared" si="2"/>
        <v>921</v>
      </c>
      <c r="L14" s="54">
        <f t="shared" si="3"/>
        <v>4072</v>
      </c>
      <c r="M14" s="54">
        <f t="shared" si="4"/>
        <v>5460</v>
      </c>
      <c r="N14" s="28">
        <f t="shared" si="5"/>
        <v>3.3070866141732282</v>
      </c>
      <c r="O14" s="75"/>
      <c r="P14" s="10">
        <v>4</v>
      </c>
      <c r="Q14" s="10">
        <v>23</v>
      </c>
      <c r="R14" s="10">
        <v>0</v>
      </c>
      <c r="T14" s="37"/>
    </row>
    <row r="15" spans="1:871" ht="17.25" customHeight="1">
      <c r="A15" s="73"/>
      <c r="B15" s="14" t="s">
        <v>148</v>
      </c>
      <c r="C15" s="15">
        <f>SUM(C12:C14)</f>
        <v>1223</v>
      </c>
      <c r="D15" s="15">
        <f>SUM(D12:D14)</f>
        <v>714</v>
      </c>
      <c r="E15" s="15">
        <f>SUM(E12:E14)</f>
        <v>503</v>
      </c>
      <c r="F15" s="15">
        <f>SUM(F12:F14)</f>
        <v>1138</v>
      </c>
      <c r="G15" s="15">
        <f>SUM(G12:G14)</f>
        <v>4150</v>
      </c>
      <c r="H15" s="15">
        <f>SUM(D15:G15)</f>
        <v>6505</v>
      </c>
      <c r="I15" s="55">
        <f t="shared" si="6"/>
        <v>714</v>
      </c>
      <c r="J15" s="55">
        <f t="shared" si="1"/>
        <v>1006</v>
      </c>
      <c r="K15" s="55">
        <f t="shared" si="2"/>
        <v>3414</v>
      </c>
      <c r="L15" s="55">
        <f t="shared" si="3"/>
        <v>16600</v>
      </c>
      <c r="M15" s="55">
        <f t="shared" si="4"/>
        <v>21734</v>
      </c>
      <c r="N15" s="27">
        <f t="shared" si="5"/>
        <v>3.3411222136817833</v>
      </c>
      <c r="O15" s="75"/>
      <c r="P15" s="16">
        <f>SUM(P12:P14)</f>
        <v>36</v>
      </c>
      <c r="Q15" s="16">
        <f>SUM(Q12:Q14)</f>
        <v>90</v>
      </c>
      <c r="R15" s="16">
        <f>SUM(R12:R14)</f>
        <v>5</v>
      </c>
      <c r="T15" s="37"/>
    </row>
    <row r="16" spans="1:871" ht="13.5" customHeight="1">
      <c r="A16" s="70"/>
      <c r="B16" s="70"/>
      <c r="C16" s="70"/>
      <c r="D16" s="70"/>
      <c r="E16" s="70"/>
      <c r="F16" s="70"/>
      <c r="G16" s="70"/>
      <c r="H16" s="70"/>
      <c r="I16" s="70"/>
      <c r="J16" s="70"/>
      <c r="K16" s="70"/>
      <c r="L16" s="70"/>
      <c r="M16" s="70"/>
      <c r="N16" s="70"/>
      <c r="O16" s="70"/>
      <c r="P16" s="70"/>
      <c r="Q16" s="70"/>
      <c r="R16" s="70"/>
      <c r="T16" s="33"/>
    </row>
    <row r="17" spans="1:20" ht="15" customHeight="1">
      <c r="A17" s="73" t="s">
        <v>13</v>
      </c>
      <c r="B17" s="4" t="s">
        <v>14</v>
      </c>
      <c r="C17" s="11">
        <v>1356</v>
      </c>
      <c r="D17" s="11">
        <v>1041</v>
      </c>
      <c r="E17" s="11">
        <v>946</v>
      </c>
      <c r="F17" s="11">
        <v>1794</v>
      </c>
      <c r="G17" s="11">
        <v>6803</v>
      </c>
      <c r="H17" s="11">
        <f t="shared" ref="H17:H25" si="7">SUM(D17:G17)</f>
        <v>10584</v>
      </c>
      <c r="I17" s="54">
        <f t="shared" si="6"/>
        <v>1041</v>
      </c>
      <c r="J17" s="54">
        <f t="shared" si="1"/>
        <v>1892</v>
      </c>
      <c r="K17" s="54">
        <f t="shared" si="2"/>
        <v>5382</v>
      </c>
      <c r="L17" s="54">
        <f t="shared" si="3"/>
        <v>27212</v>
      </c>
      <c r="M17" s="54">
        <f t="shared" si="4"/>
        <v>35527</v>
      </c>
      <c r="N17" s="28">
        <f t="shared" si="5"/>
        <v>3.3566704459561603</v>
      </c>
      <c r="O17" s="75">
        <f>SQRT((((1-N25)^2)*D25+((2-N25)^2)*E25+((3-N25)^2)*F25+((4-N25)^2)*G25)/H25)</f>
        <v>0.93322769131961569</v>
      </c>
      <c r="P17" s="10">
        <v>46</v>
      </c>
      <c r="Q17" s="10">
        <v>120</v>
      </c>
      <c r="R17" s="10">
        <v>4</v>
      </c>
    </row>
    <row r="18" spans="1:20" ht="15" customHeight="1">
      <c r="A18" s="73"/>
      <c r="B18" s="46" t="s">
        <v>15</v>
      </c>
      <c r="C18" s="11">
        <v>1035</v>
      </c>
      <c r="D18" s="11">
        <v>546</v>
      </c>
      <c r="E18" s="11">
        <v>670</v>
      </c>
      <c r="F18" s="11">
        <v>1474</v>
      </c>
      <c r="G18" s="11">
        <v>5827</v>
      </c>
      <c r="H18" s="11">
        <f t="shared" si="7"/>
        <v>8517</v>
      </c>
      <c r="I18" s="54">
        <f t="shared" si="6"/>
        <v>546</v>
      </c>
      <c r="J18" s="54">
        <f t="shared" si="1"/>
        <v>1340</v>
      </c>
      <c r="K18" s="54">
        <f t="shared" si="2"/>
        <v>4422</v>
      </c>
      <c r="L18" s="54">
        <f t="shared" si="3"/>
        <v>23308</v>
      </c>
      <c r="M18" s="54">
        <f t="shared" si="4"/>
        <v>29616</v>
      </c>
      <c r="N18" s="28">
        <f t="shared" si="5"/>
        <v>3.4772807326523423</v>
      </c>
      <c r="O18" s="75"/>
      <c r="P18" s="10">
        <v>49</v>
      </c>
      <c r="Q18" s="10">
        <v>86</v>
      </c>
      <c r="R18" s="10">
        <v>6</v>
      </c>
    </row>
    <row r="19" spans="1:20" ht="15" customHeight="1">
      <c r="A19" s="73"/>
      <c r="B19" s="4" t="s">
        <v>16</v>
      </c>
      <c r="C19" s="11">
        <v>453</v>
      </c>
      <c r="D19" s="11">
        <v>540</v>
      </c>
      <c r="E19" s="11">
        <v>519</v>
      </c>
      <c r="F19" s="11">
        <v>1132</v>
      </c>
      <c r="G19" s="11">
        <v>2720</v>
      </c>
      <c r="H19" s="11">
        <f t="shared" si="7"/>
        <v>4911</v>
      </c>
      <c r="I19" s="54">
        <f t="shared" si="6"/>
        <v>540</v>
      </c>
      <c r="J19" s="54">
        <f t="shared" si="1"/>
        <v>1038</v>
      </c>
      <c r="K19" s="54">
        <f t="shared" si="2"/>
        <v>3396</v>
      </c>
      <c r="L19" s="54">
        <f t="shared" si="3"/>
        <v>10880</v>
      </c>
      <c r="M19" s="54">
        <f t="shared" si="4"/>
        <v>15854</v>
      </c>
      <c r="N19" s="28">
        <f t="shared" si="5"/>
        <v>3.2282630828751784</v>
      </c>
      <c r="O19" s="75"/>
      <c r="P19" s="10">
        <v>19</v>
      </c>
      <c r="Q19" s="10">
        <v>51</v>
      </c>
      <c r="R19" s="10">
        <v>0</v>
      </c>
    </row>
    <row r="20" spans="1:20" ht="15" customHeight="1">
      <c r="A20" s="73"/>
      <c r="B20" s="4" t="s">
        <v>17</v>
      </c>
      <c r="C20" s="11">
        <v>1065</v>
      </c>
      <c r="D20" s="11">
        <v>508</v>
      </c>
      <c r="E20" s="11">
        <v>625</v>
      </c>
      <c r="F20" s="11">
        <v>1535</v>
      </c>
      <c r="G20" s="11">
        <v>5387</v>
      </c>
      <c r="H20" s="11">
        <f t="shared" si="7"/>
        <v>8055</v>
      </c>
      <c r="I20" s="54">
        <f t="shared" si="6"/>
        <v>508</v>
      </c>
      <c r="J20" s="54">
        <f t="shared" si="1"/>
        <v>1250</v>
      </c>
      <c r="K20" s="54">
        <f t="shared" si="2"/>
        <v>4605</v>
      </c>
      <c r="L20" s="54">
        <f t="shared" si="3"/>
        <v>21548</v>
      </c>
      <c r="M20" s="54">
        <f t="shared" si="4"/>
        <v>27911</v>
      </c>
      <c r="N20" s="28">
        <f t="shared" si="5"/>
        <v>3.4650527622594662</v>
      </c>
      <c r="O20" s="75"/>
      <c r="P20" s="10">
        <v>61</v>
      </c>
      <c r="Q20" s="10">
        <v>84</v>
      </c>
      <c r="R20" s="10">
        <v>2</v>
      </c>
    </row>
    <row r="21" spans="1:20" ht="15" customHeight="1">
      <c r="A21" s="73"/>
      <c r="B21" s="4" t="s">
        <v>18</v>
      </c>
      <c r="C21" s="11">
        <v>628</v>
      </c>
      <c r="D21" s="11">
        <v>316</v>
      </c>
      <c r="E21" s="11">
        <v>554</v>
      </c>
      <c r="F21" s="11">
        <v>1214</v>
      </c>
      <c r="G21" s="11">
        <v>5424</v>
      </c>
      <c r="H21" s="11">
        <f t="shared" si="7"/>
        <v>7508</v>
      </c>
      <c r="I21" s="54">
        <f t="shared" si="6"/>
        <v>316</v>
      </c>
      <c r="J21" s="54">
        <f t="shared" si="1"/>
        <v>1108</v>
      </c>
      <c r="K21" s="54">
        <f t="shared" si="2"/>
        <v>3642</v>
      </c>
      <c r="L21" s="54">
        <f t="shared" si="3"/>
        <v>21696</v>
      </c>
      <c r="M21" s="54">
        <f t="shared" si="4"/>
        <v>26762</v>
      </c>
      <c r="N21" s="28">
        <f t="shared" si="5"/>
        <v>3.5644645711241343</v>
      </c>
      <c r="O21" s="75"/>
      <c r="P21" s="10">
        <v>59</v>
      </c>
      <c r="Q21" s="10">
        <v>62</v>
      </c>
      <c r="R21" s="10">
        <v>1</v>
      </c>
    </row>
    <row r="22" spans="1:20" ht="15" customHeight="1">
      <c r="A22" s="73"/>
      <c r="B22" s="4" t="s">
        <v>19</v>
      </c>
      <c r="C22" s="11">
        <v>296</v>
      </c>
      <c r="D22" s="11">
        <v>537</v>
      </c>
      <c r="E22" s="11">
        <v>642</v>
      </c>
      <c r="F22" s="11">
        <v>1085</v>
      </c>
      <c r="G22" s="11">
        <v>3536</v>
      </c>
      <c r="H22" s="11">
        <f t="shared" si="7"/>
        <v>5800</v>
      </c>
      <c r="I22" s="54">
        <f t="shared" si="6"/>
        <v>537</v>
      </c>
      <c r="J22" s="54">
        <f t="shared" si="1"/>
        <v>1284</v>
      </c>
      <c r="K22" s="54">
        <f t="shared" si="2"/>
        <v>3255</v>
      </c>
      <c r="L22" s="54">
        <f t="shared" si="3"/>
        <v>14144</v>
      </c>
      <c r="M22" s="54">
        <f t="shared" si="4"/>
        <v>19220</v>
      </c>
      <c r="N22" s="28">
        <f t="shared" si="5"/>
        <v>3.3137931034482757</v>
      </c>
      <c r="O22" s="75"/>
      <c r="P22" s="10">
        <v>21</v>
      </c>
      <c r="Q22" s="10">
        <v>52</v>
      </c>
      <c r="R22" s="10">
        <v>2</v>
      </c>
    </row>
    <row r="23" spans="1:20" ht="15" customHeight="1">
      <c r="A23" s="73"/>
      <c r="B23" s="4" t="s">
        <v>20</v>
      </c>
      <c r="C23" s="11">
        <v>203</v>
      </c>
      <c r="D23" s="11">
        <v>218</v>
      </c>
      <c r="E23" s="11">
        <v>208</v>
      </c>
      <c r="F23" s="11">
        <v>556</v>
      </c>
      <c r="G23" s="11">
        <v>1887</v>
      </c>
      <c r="H23" s="11">
        <f t="shared" si="7"/>
        <v>2869</v>
      </c>
      <c r="I23" s="54">
        <f t="shared" si="6"/>
        <v>218</v>
      </c>
      <c r="J23" s="54">
        <f t="shared" si="1"/>
        <v>416</v>
      </c>
      <c r="K23" s="54">
        <f t="shared" si="2"/>
        <v>1668</v>
      </c>
      <c r="L23" s="54">
        <f t="shared" si="3"/>
        <v>7548</v>
      </c>
      <c r="M23" s="54">
        <f t="shared" si="4"/>
        <v>9850</v>
      </c>
      <c r="N23" s="28">
        <f t="shared" si="5"/>
        <v>3.4332520041826422</v>
      </c>
      <c r="O23" s="75"/>
      <c r="P23" s="10">
        <v>7</v>
      </c>
      <c r="Q23" s="10">
        <v>13</v>
      </c>
      <c r="R23" s="10">
        <v>0</v>
      </c>
    </row>
    <row r="24" spans="1:20" ht="15" customHeight="1">
      <c r="A24" s="73"/>
      <c r="B24" s="4" t="s">
        <v>21</v>
      </c>
      <c r="C24" s="11">
        <v>629</v>
      </c>
      <c r="D24" s="11">
        <v>458</v>
      </c>
      <c r="E24" s="11">
        <v>525</v>
      </c>
      <c r="F24" s="11">
        <v>1220</v>
      </c>
      <c r="G24" s="11">
        <v>4296</v>
      </c>
      <c r="H24" s="11">
        <f t="shared" si="7"/>
        <v>6499</v>
      </c>
      <c r="I24" s="54">
        <f t="shared" si="6"/>
        <v>458</v>
      </c>
      <c r="J24" s="54">
        <f t="shared" si="1"/>
        <v>1050</v>
      </c>
      <c r="K24" s="54">
        <f t="shared" si="2"/>
        <v>3660</v>
      </c>
      <c r="L24" s="54">
        <f t="shared" si="3"/>
        <v>17184</v>
      </c>
      <c r="M24" s="54">
        <f t="shared" si="4"/>
        <v>22352</v>
      </c>
      <c r="N24" s="28">
        <f t="shared" si="5"/>
        <v>3.4392983535928603</v>
      </c>
      <c r="O24" s="75"/>
      <c r="P24" s="10">
        <v>50</v>
      </c>
      <c r="Q24" s="10">
        <v>23</v>
      </c>
      <c r="R24" s="10">
        <v>3</v>
      </c>
    </row>
    <row r="25" spans="1:20">
      <c r="A25" s="73"/>
      <c r="B25" s="14" t="s">
        <v>148</v>
      </c>
      <c r="C25" s="15">
        <f>SUM(C17:C24)</f>
        <v>5665</v>
      </c>
      <c r="D25" s="15">
        <f>SUM(D17:D24)</f>
        <v>4164</v>
      </c>
      <c r="E25" s="15">
        <f>SUM(E17:E24)</f>
        <v>4689</v>
      </c>
      <c r="F25" s="15">
        <f>SUM(F17:F24)</f>
        <v>10010</v>
      </c>
      <c r="G25" s="15">
        <f>SUM(G17:G24)</f>
        <v>35880</v>
      </c>
      <c r="H25" s="15">
        <f t="shared" si="7"/>
        <v>54743</v>
      </c>
      <c r="I25" s="55">
        <f t="shared" si="6"/>
        <v>4164</v>
      </c>
      <c r="J25" s="55">
        <f t="shared" si="1"/>
        <v>9378</v>
      </c>
      <c r="K25" s="55">
        <f t="shared" si="2"/>
        <v>30030</v>
      </c>
      <c r="L25" s="55">
        <f t="shared" si="3"/>
        <v>143520</v>
      </c>
      <c r="M25" s="55">
        <f t="shared" si="4"/>
        <v>187092</v>
      </c>
      <c r="N25" s="27">
        <f t="shared" si="5"/>
        <v>3.417642438302614</v>
      </c>
      <c r="O25" s="75"/>
      <c r="P25" s="16">
        <f>SUM(P17:P24)</f>
        <v>312</v>
      </c>
      <c r="Q25" s="16">
        <f>SUM(Q17:Q24)</f>
        <v>491</v>
      </c>
      <c r="R25" s="16">
        <f>SUM(R17:R24)</f>
        <v>18</v>
      </c>
    </row>
    <row r="26" spans="1:20" ht="15" customHeight="1">
      <c r="A26" s="70"/>
      <c r="B26" s="70"/>
      <c r="C26" s="70"/>
      <c r="D26" s="70"/>
      <c r="E26" s="70"/>
      <c r="F26" s="70"/>
      <c r="G26" s="70"/>
      <c r="H26" s="70"/>
      <c r="I26" s="70"/>
      <c r="J26" s="70"/>
      <c r="K26" s="70"/>
      <c r="L26" s="70"/>
      <c r="M26" s="70"/>
      <c r="N26" s="70"/>
      <c r="O26" s="70"/>
      <c r="P26" s="70"/>
      <c r="Q26" s="70"/>
      <c r="R26" s="70"/>
      <c r="T26" s="33"/>
    </row>
    <row r="27" spans="1:20" ht="15.75" customHeight="1">
      <c r="A27" s="71" t="s">
        <v>104</v>
      </c>
      <c r="B27" s="4" t="s">
        <v>17</v>
      </c>
      <c r="C27" s="11">
        <v>185</v>
      </c>
      <c r="D27" s="11">
        <v>181</v>
      </c>
      <c r="E27" s="11">
        <v>330</v>
      </c>
      <c r="F27" s="11">
        <v>633</v>
      </c>
      <c r="G27" s="11">
        <v>1923</v>
      </c>
      <c r="H27" s="17">
        <f>SUM(D27:G27)</f>
        <v>3067</v>
      </c>
      <c r="I27" s="54">
        <f t="shared" si="6"/>
        <v>181</v>
      </c>
      <c r="J27" s="54">
        <f t="shared" si="1"/>
        <v>660</v>
      </c>
      <c r="K27" s="54">
        <f t="shared" si="2"/>
        <v>1899</v>
      </c>
      <c r="L27" s="54">
        <f t="shared" si="3"/>
        <v>7692</v>
      </c>
      <c r="M27" s="54">
        <f t="shared" si="4"/>
        <v>10432</v>
      </c>
      <c r="N27" s="28">
        <f t="shared" si="5"/>
        <v>3.4013694163677859</v>
      </c>
      <c r="O27" s="75">
        <f>SQRT((((1-N28)^2)*D28+((2-N28)^2)*E28+((3-N28)^2)*F28+((4-N28)^2)*G28)/H28)</f>
        <v>0.89975438601432955</v>
      </c>
      <c r="P27" s="10">
        <v>5</v>
      </c>
      <c r="Q27" s="10">
        <v>17</v>
      </c>
      <c r="R27" s="10">
        <v>4</v>
      </c>
    </row>
    <row r="28" spans="1:20">
      <c r="A28" s="71"/>
      <c r="B28" s="14" t="s">
        <v>148</v>
      </c>
      <c r="C28" s="16">
        <f>SUM(C27)</f>
        <v>185</v>
      </c>
      <c r="D28" s="16">
        <f>SUM(D27)</f>
        <v>181</v>
      </c>
      <c r="E28" s="16">
        <f>SUM(E27)</f>
        <v>330</v>
      </c>
      <c r="F28" s="16">
        <f>SUM(F27)</f>
        <v>633</v>
      </c>
      <c r="G28" s="16">
        <f>SUM(G27)</f>
        <v>1923</v>
      </c>
      <c r="H28" s="16">
        <f>SUM(D28:G28)</f>
        <v>3067</v>
      </c>
      <c r="I28" s="55">
        <f t="shared" si="6"/>
        <v>181</v>
      </c>
      <c r="J28" s="55">
        <f t="shared" si="1"/>
        <v>660</v>
      </c>
      <c r="K28" s="55">
        <f t="shared" si="2"/>
        <v>1899</v>
      </c>
      <c r="L28" s="55">
        <f t="shared" si="3"/>
        <v>7692</v>
      </c>
      <c r="M28" s="55">
        <f t="shared" si="4"/>
        <v>10432</v>
      </c>
      <c r="N28" s="27">
        <f t="shared" si="5"/>
        <v>3.4013694163677859</v>
      </c>
      <c r="O28" s="75"/>
      <c r="P28" s="16">
        <f>SUM(P27)</f>
        <v>5</v>
      </c>
      <c r="Q28" s="16">
        <f>SUM(Q27)</f>
        <v>17</v>
      </c>
      <c r="R28" s="16">
        <f>SUM(R27)</f>
        <v>4</v>
      </c>
    </row>
    <row r="29" spans="1:20">
      <c r="A29" s="79"/>
      <c r="B29" s="80"/>
      <c r="C29" s="80"/>
      <c r="D29" s="80"/>
      <c r="E29" s="80"/>
      <c r="F29" s="80"/>
      <c r="G29" s="80"/>
      <c r="H29" s="80"/>
      <c r="I29" s="80"/>
      <c r="J29" s="80"/>
      <c r="K29" s="80"/>
      <c r="L29" s="80"/>
      <c r="M29" s="80"/>
      <c r="N29" s="80"/>
      <c r="O29" s="80"/>
      <c r="P29" s="80"/>
      <c r="Q29" s="80"/>
      <c r="R29" s="81"/>
      <c r="T29" s="33"/>
    </row>
    <row r="30" spans="1:20" ht="15" customHeight="1">
      <c r="A30" s="76" t="s">
        <v>163</v>
      </c>
      <c r="B30" s="3" t="s">
        <v>105</v>
      </c>
      <c r="C30" s="11">
        <v>277</v>
      </c>
      <c r="D30" s="11">
        <v>299</v>
      </c>
      <c r="E30" s="11">
        <v>346</v>
      </c>
      <c r="F30" s="11">
        <v>1087</v>
      </c>
      <c r="G30" s="11">
        <v>4879</v>
      </c>
      <c r="H30" s="53">
        <f t="shared" ref="H30:H35" si="8">SUM(D30:G30)</f>
        <v>6611</v>
      </c>
      <c r="I30" s="54">
        <f t="shared" si="6"/>
        <v>299</v>
      </c>
      <c r="J30" s="54">
        <f t="shared" si="1"/>
        <v>692</v>
      </c>
      <c r="K30" s="54">
        <f t="shared" si="2"/>
        <v>3261</v>
      </c>
      <c r="L30" s="54">
        <f t="shared" si="3"/>
        <v>19516</v>
      </c>
      <c r="M30" s="54">
        <f t="shared" si="4"/>
        <v>23768</v>
      </c>
      <c r="N30" s="28">
        <f t="shared" si="5"/>
        <v>3.5952200877325668</v>
      </c>
      <c r="O30" s="82">
        <f>SQRT((((1-N35)^2)*D35+((2-N35)^2)*E35+((3-N35)^2)*F35+((4-N35)^2)*G35)/H35)</f>
        <v>0.86245385560971188</v>
      </c>
      <c r="P30" s="10">
        <v>32</v>
      </c>
      <c r="Q30" s="10">
        <v>25</v>
      </c>
      <c r="R30" s="10">
        <v>0</v>
      </c>
    </row>
    <row r="31" spans="1:20" ht="15" customHeight="1">
      <c r="A31" s="77"/>
      <c r="B31" s="3" t="s">
        <v>106</v>
      </c>
      <c r="C31" s="11">
        <v>798</v>
      </c>
      <c r="D31" s="11">
        <v>253</v>
      </c>
      <c r="E31" s="11">
        <v>240</v>
      </c>
      <c r="F31" s="11">
        <v>641</v>
      </c>
      <c r="G31" s="11">
        <v>2460</v>
      </c>
      <c r="H31" s="53">
        <f t="shared" si="8"/>
        <v>3594</v>
      </c>
      <c r="I31" s="54">
        <f t="shared" si="6"/>
        <v>253</v>
      </c>
      <c r="J31" s="54">
        <f t="shared" si="1"/>
        <v>480</v>
      </c>
      <c r="K31" s="54">
        <f t="shared" si="2"/>
        <v>1923</v>
      </c>
      <c r="L31" s="54">
        <f t="shared" si="3"/>
        <v>9840</v>
      </c>
      <c r="M31" s="54">
        <f t="shared" si="4"/>
        <v>12496</v>
      </c>
      <c r="N31" s="28">
        <f t="shared" si="5"/>
        <v>3.4769059543683918</v>
      </c>
      <c r="O31" s="83"/>
      <c r="P31" s="10">
        <v>18</v>
      </c>
      <c r="Q31" s="10">
        <v>18</v>
      </c>
      <c r="R31" s="10">
        <v>1</v>
      </c>
    </row>
    <row r="32" spans="1:20" ht="15" customHeight="1">
      <c r="A32" s="77"/>
      <c r="B32" s="3" t="s">
        <v>107</v>
      </c>
      <c r="C32" s="11">
        <v>78</v>
      </c>
      <c r="D32" s="11">
        <v>66</v>
      </c>
      <c r="E32" s="11">
        <v>92</v>
      </c>
      <c r="F32" s="11">
        <v>231</v>
      </c>
      <c r="G32" s="11">
        <v>1321</v>
      </c>
      <c r="H32" s="53">
        <f t="shared" si="8"/>
        <v>1710</v>
      </c>
      <c r="I32" s="54">
        <f t="shared" si="6"/>
        <v>66</v>
      </c>
      <c r="J32" s="54">
        <f t="shared" si="1"/>
        <v>184</v>
      </c>
      <c r="K32" s="54">
        <f t="shared" si="2"/>
        <v>693</v>
      </c>
      <c r="L32" s="54">
        <f t="shared" si="3"/>
        <v>5284</v>
      </c>
      <c r="M32" s="54">
        <f t="shared" si="4"/>
        <v>6227</v>
      </c>
      <c r="N32" s="28">
        <f t="shared" si="5"/>
        <v>3.6415204678362572</v>
      </c>
      <c r="O32" s="83"/>
      <c r="P32" s="10">
        <v>4</v>
      </c>
      <c r="Q32" s="10">
        <v>7</v>
      </c>
      <c r="R32" s="10">
        <v>0</v>
      </c>
    </row>
    <row r="33" spans="1:20" ht="15" customHeight="1">
      <c r="A33" s="77"/>
      <c r="B33" s="3" t="s">
        <v>17</v>
      </c>
      <c r="C33" s="11">
        <v>577</v>
      </c>
      <c r="D33" s="11">
        <v>199</v>
      </c>
      <c r="E33" s="11">
        <v>318</v>
      </c>
      <c r="F33" s="11">
        <v>844</v>
      </c>
      <c r="G33" s="11">
        <v>3474</v>
      </c>
      <c r="H33" s="53">
        <f t="shared" si="8"/>
        <v>4835</v>
      </c>
      <c r="I33" s="54">
        <f t="shared" si="6"/>
        <v>199</v>
      </c>
      <c r="J33" s="54">
        <f t="shared" si="1"/>
        <v>636</v>
      </c>
      <c r="K33" s="54">
        <f t="shared" si="2"/>
        <v>2532</v>
      </c>
      <c r="L33" s="54">
        <f t="shared" si="3"/>
        <v>13896</v>
      </c>
      <c r="M33" s="54">
        <f t="shared" si="4"/>
        <v>17263</v>
      </c>
      <c r="N33" s="28">
        <f t="shared" si="5"/>
        <v>3.5704239917269907</v>
      </c>
      <c r="O33" s="83"/>
      <c r="P33" s="10">
        <v>15</v>
      </c>
      <c r="Q33" s="10">
        <v>17</v>
      </c>
      <c r="R33" s="10">
        <v>6</v>
      </c>
    </row>
    <row r="34" spans="1:20" ht="15" customHeight="1">
      <c r="A34" s="77"/>
      <c r="B34" s="3" t="s">
        <v>16</v>
      </c>
      <c r="C34" s="11">
        <v>529</v>
      </c>
      <c r="D34" s="11">
        <v>417</v>
      </c>
      <c r="E34" s="11">
        <v>475</v>
      </c>
      <c r="F34" s="11">
        <v>896</v>
      </c>
      <c r="G34" s="11">
        <v>2411</v>
      </c>
      <c r="H34" s="53">
        <f t="shared" si="8"/>
        <v>4199</v>
      </c>
      <c r="I34" s="54">
        <f t="shared" si="6"/>
        <v>417</v>
      </c>
      <c r="J34" s="54">
        <f t="shared" si="1"/>
        <v>950</v>
      </c>
      <c r="K34" s="54">
        <f t="shared" si="2"/>
        <v>2688</v>
      </c>
      <c r="L34" s="54">
        <f t="shared" si="3"/>
        <v>9644</v>
      </c>
      <c r="M34" s="54">
        <f t="shared" si="4"/>
        <v>13699</v>
      </c>
      <c r="N34" s="28">
        <f t="shared" si="5"/>
        <v>3.2624434389140271</v>
      </c>
      <c r="O34" s="83"/>
      <c r="P34" s="10">
        <v>14</v>
      </c>
      <c r="Q34" s="10">
        <v>31</v>
      </c>
      <c r="R34" s="10">
        <v>1</v>
      </c>
    </row>
    <row r="35" spans="1:20">
      <c r="A35" s="78"/>
      <c r="B35" s="14" t="s">
        <v>148</v>
      </c>
      <c r="C35" s="16"/>
      <c r="D35" s="16">
        <f>SUM(D30:D34)</f>
        <v>1234</v>
      </c>
      <c r="E35" s="16">
        <f>SUM(E30:E34)</f>
        <v>1471</v>
      </c>
      <c r="F35" s="16">
        <f>SUM(F30:F34)</f>
        <v>3699</v>
      </c>
      <c r="G35" s="16">
        <f>SUM(G30:G34)</f>
        <v>14545</v>
      </c>
      <c r="H35" s="16">
        <f t="shared" si="8"/>
        <v>20949</v>
      </c>
      <c r="I35" s="55">
        <f t="shared" si="6"/>
        <v>1234</v>
      </c>
      <c r="J35" s="55">
        <f t="shared" si="1"/>
        <v>2942</v>
      </c>
      <c r="K35" s="55">
        <f t="shared" si="2"/>
        <v>11097</v>
      </c>
      <c r="L35" s="55">
        <f t="shared" si="3"/>
        <v>58180</v>
      </c>
      <c r="M35" s="55">
        <f t="shared" si="4"/>
        <v>73453</v>
      </c>
      <c r="N35" s="27">
        <f t="shared" si="5"/>
        <v>3.5062771492672682</v>
      </c>
      <c r="O35" s="84"/>
      <c r="P35" s="16">
        <f>SUM(P30:P34)</f>
        <v>83</v>
      </c>
      <c r="Q35" s="16">
        <f>SUM(Q30:Q34)</f>
        <v>98</v>
      </c>
      <c r="R35" s="16">
        <f>SUM(R30:R34)</f>
        <v>8</v>
      </c>
    </row>
    <row r="36" spans="1:20" ht="13.5" customHeight="1">
      <c r="A36" s="70"/>
      <c r="B36" s="70"/>
      <c r="C36" s="70"/>
      <c r="D36" s="70"/>
      <c r="E36" s="70"/>
      <c r="F36" s="70"/>
      <c r="G36" s="70"/>
      <c r="H36" s="70"/>
      <c r="I36" s="70"/>
      <c r="J36" s="70"/>
      <c r="K36" s="70"/>
      <c r="L36" s="70"/>
      <c r="M36" s="70"/>
      <c r="N36" s="70"/>
      <c r="O36" s="70"/>
      <c r="P36" s="70"/>
      <c r="Q36" s="70"/>
      <c r="R36" s="70"/>
      <c r="T36" s="33"/>
    </row>
    <row r="37" spans="1:20" ht="36" customHeight="1">
      <c r="A37" s="71" t="s">
        <v>146</v>
      </c>
      <c r="B37" s="3" t="s">
        <v>110</v>
      </c>
      <c r="C37" s="11">
        <v>410</v>
      </c>
      <c r="D37" s="11">
        <v>144</v>
      </c>
      <c r="E37" s="11">
        <v>314</v>
      </c>
      <c r="F37" s="11">
        <v>797</v>
      </c>
      <c r="G37" s="11">
        <v>4179</v>
      </c>
      <c r="H37" s="17">
        <f>SUM(D37:G37)</f>
        <v>5434</v>
      </c>
      <c r="I37" s="54">
        <f t="shared" si="6"/>
        <v>144</v>
      </c>
      <c r="J37" s="54">
        <f t="shared" si="1"/>
        <v>628</v>
      </c>
      <c r="K37" s="54">
        <f t="shared" si="2"/>
        <v>2391</v>
      </c>
      <c r="L37" s="54">
        <f t="shared" si="3"/>
        <v>16716</v>
      </c>
      <c r="M37" s="54">
        <f t="shared" si="4"/>
        <v>19879</v>
      </c>
      <c r="N37" s="28">
        <f t="shared" si="5"/>
        <v>3.658262789841737</v>
      </c>
      <c r="O37" s="75">
        <f>SQRT((((1-N38)^2)*D38+((2-N38)^2)*E38+((3-N38)^2)*F38+((4-N38)^2)*G38)/H38)</f>
        <v>0.70676759056774996</v>
      </c>
      <c r="P37" s="10">
        <v>39</v>
      </c>
      <c r="Q37" s="10">
        <v>25</v>
      </c>
      <c r="R37" s="10">
        <v>8</v>
      </c>
    </row>
    <row r="38" spans="1:20">
      <c r="A38" s="71"/>
      <c r="B38" s="14" t="s">
        <v>148</v>
      </c>
      <c r="C38" s="16">
        <f>SUM(C37)</f>
        <v>410</v>
      </c>
      <c r="D38" s="16">
        <f>SUM(D37)</f>
        <v>144</v>
      </c>
      <c r="E38" s="16">
        <f>SUM(E37)</f>
        <v>314</v>
      </c>
      <c r="F38" s="16">
        <f>SUM(F37)</f>
        <v>797</v>
      </c>
      <c r="G38" s="16">
        <f>SUM(G37)</f>
        <v>4179</v>
      </c>
      <c r="H38" s="16">
        <f>SUM(D38:G38)</f>
        <v>5434</v>
      </c>
      <c r="I38" s="55">
        <f t="shared" si="6"/>
        <v>144</v>
      </c>
      <c r="J38" s="55">
        <f t="shared" si="1"/>
        <v>628</v>
      </c>
      <c r="K38" s="55">
        <f t="shared" si="2"/>
        <v>2391</v>
      </c>
      <c r="L38" s="55">
        <f t="shared" si="3"/>
        <v>16716</v>
      </c>
      <c r="M38" s="55">
        <f t="shared" si="4"/>
        <v>19879</v>
      </c>
      <c r="N38" s="27">
        <f t="shared" si="5"/>
        <v>3.658262789841737</v>
      </c>
      <c r="O38" s="75"/>
      <c r="P38" s="16">
        <f>SUM(P37)</f>
        <v>39</v>
      </c>
      <c r="Q38" s="16">
        <f>SUM(Q37)</f>
        <v>25</v>
      </c>
      <c r="R38" s="16">
        <f>SUM(R37)</f>
        <v>8</v>
      </c>
    </row>
    <row r="39" spans="1:20">
      <c r="A39" s="72"/>
      <c r="B39" s="72"/>
      <c r="C39" s="72"/>
      <c r="D39" s="72"/>
      <c r="E39" s="72"/>
      <c r="F39" s="72"/>
      <c r="G39" s="72"/>
      <c r="H39" s="72"/>
      <c r="I39" s="72"/>
      <c r="J39" s="72"/>
      <c r="K39" s="72"/>
      <c r="L39" s="72"/>
      <c r="M39" s="72"/>
      <c r="N39" s="72"/>
      <c r="O39" s="72"/>
      <c r="P39" s="72"/>
      <c r="Q39" s="72"/>
      <c r="R39" s="72"/>
      <c r="T39" s="33"/>
    </row>
    <row r="40" spans="1:20" ht="19.5" customHeight="1">
      <c r="A40" s="71" t="s">
        <v>22</v>
      </c>
      <c r="B40" s="4" t="s">
        <v>23</v>
      </c>
      <c r="C40" s="11">
        <v>477</v>
      </c>
      <c r="D40" s="11">
        <v>592</v>
      </c>
      <c r="E40" s="11">
        <v>714</v>
      </c>
      <c r="F40" s="11">
        <v>1820</v>
      </c>
      <c r="G40" s="11">
        <v>5517</v>
      </c>
      <c r="H40" s="17">
        <f>SUM(D40:G40)</f>
        <v>8643</v>
      </c>
      <c r="I40" s="54">
        <f t="shared" si="6"/>
        <v>592</v>
      </c>
      <c r="J40" s="54">
        <f t="shared" si="1"/>
        <v>1428</v>
      </c>
      <c r="K40" s="54">
        <f t="shared" si="2"/>
        <v>5460</v>
      </c>
      <c r="L40" s="54">
        <f t="shared" si="3"/>
        <v>22068</v>
      </c>
      <c r="M40" s="54">
        <f t="shared" si="4"/>
        <v>29548</v>
      </c>
      <c r="N40" s="28">
        <f t="shared" si="5"/>
        <v>3.4187203517297235</v>
      </c>
      <c r="O40" s="75">
        <f>SQRT((((1-N43)^2)*D43+((2-N43)^2)*E43+((3-N43)^2)*F43+((4-N43)^2)*G43)/H43)</f>
        <v>0.93530132375579667</v>
      </c>
      <c r="P40" s="10">
        <v>51</v>
      </c>
      <c r="Q40" s="10">
        <v>67</v>
      </c>
      <c r="R40" s="10">
        <v>3</v>
      </c>
    </row>
    <row r="41" spans="1:20" ht="19.5" customHeight="1">
      <c r="A41" s="71"/>
      <c r="B41" s="4" t="s">
        <v>24</v>
      </c>
      <c r="C41" s="11">
        <v>614</v>
      </c>
      <c r="D41" s="11">
        <v>708</v>
      </c>
      <c r="E41" s="11">
        <v>761</v>
      </c>
      <c r="F41" s="11">
        <v>1433</v>
      </c>
      <c r="G41" s="11">
        <v>4332</v>
      </c>
      <c r="H41" s="17">
        <f>SUM(D41:G41)</f>
        <v>7234</v>
      </c>
      <c r="I41" s="54">
        <f t="shared" si="6"/>
        <v>708</v>
      </c>
      <c r="J41" s="54">
        <f t="shared" si="1"/>
        <v>1522</v>
      </c>
      <c r="K41" s="54">
        <f t="shared" si="2"/>
        <v>4299</v>
      </c>
      <c r="L41" s="54">
        <f t="shared" si="3"/>
        <v>17328</v>
      </c>
      <c r="M41" s="54">
        <f t="shared" si="4"/>
        <v>23857</v>
      </c>
      <c r="N41" s="28">
        <f t="shared" si="5"/>
        <v>3.2978988111694774</v>
      </c>
      <c r="O41" s="75"/>
      <c r="P41" s="10">
        <v>43</v>
      </c>
      <c r="Q41" s="10">
        <v>55</v>
      </c>
      <c r="R41" s="10">
        <v>1</v>
      </c>
    </row>
    <row r="42" spans="1:20" ht="21" customHeight="1">
      <c r="A42" s="71"/>
      <c r="B42" s="4" t="s">
        <v>25</v>
      </c>
      <c r="C42" s="11">
        <v>310</v>
      </c>
      <c r="D42" s="11">
        <v>182</v>
      </c>
      <c r="E42" s="11">
        <v>243</v>
      </c>
      <c r="F42" s="11">
        <v>721</v>
      </c>
      <c r="G42" s="11">
        <v>2312</v>
      </c>
      <c r="H42" s="17">
        <f>SUM(D42:G42)</f>
        <v>3458</v>
      </c>
      <c r="I42" s="54">
        <f t="shared" si="6"/>
        <v>182</v>
      </c>
      <c r="J42" s="54">
        <f t="shared" si="1"/>
        <v>486</v>
      </c>
      <c r="K42" s="54">
        <f t="shared" si="2"/>
        <v>2163</v>
      </c>
      <c r="L42" s="54">
        <f t="shared" si="3"/>
        <v>9248</v>
      </c>
      <c r="M42" s="54">
        <f t="shared" si="4"/>
        <v>12079</v>
      </c>
      <c r="N42" s="28">
        <f t="shared" si="5"/>
        <v>3.4930595720069406</v>
      </c>
      <c r="O42" s="75"/>
      <c r="P42" s="10">
        <v>23</v>
      </c>
      <c r="Q42" s="10">
        <v>18</v>
      </c>
      <c r="R42" s="10">
        <v>1</v>
      </c>
    </row>
    <row r="43" spans="1:20" ht="18" customHeight="1">
      <c r="A43" s="71"/>
      <c r="B43" s="14" t="s">
        <v>148</v>
      </c>
      <c r="C43" s="15">
        <f>SUM(C40:C42)</f>
        <v>1401</v>
      </c>
      <c r="D43" s="15">
        <f>SUM(D40:D42)</f>
        <v>1482</v>
      </c>
      <c r="E43" s="15">
        <f>SUM(E40:E42)</f>
        <v>1718</v>
      </c>
      <c r="F43" s="15">
        <f>SUM(F40:F42)</f>
        <v>3974</v>
      </c>
      <c r="G43" s="15">
        <f>SUM(G40:G42)</f>
        <v>12161</v>
      </c>
      <c r="H43" s="15">
        <f>SUM(D43:G43)</f>
        <v>19335</v>
      </c>
      <c r="I43" s="55">
        <f t="shared" si="6"/>
        <v>1482</v>
      </c>
      <c r="J43" s="55">
        <f t="shared" si="1"/>
        <v>3436</v>
      </c>
      <c r="K43" s="55">
        <f t="shared" si="2"/>
        <v>11922</v>
      </c>
      <c r="L43" s="55">
        <f t="shared" si="3"/>
        <v>48644</v>
      </c>
      <c r="M43" s="55">
        <f t="shared" si="4"/>
        <v>65484</v>
      </c>
      <c r="N43" s="27">
        <f t="shared" si="5"/>
        <v>3.3868114817688131</v>
      </c>
      <c r="O43" s="75"/>
      <c r="P43" s="16">
        <f>SUM(P40:P42)</f>
        <v>117</v>
      </c>
      <c r="Q43" s="16">
        <f>SUM(Q40:Q42)</f>
        <v>140</v>
      </c>
      <c r="R43" s="16">
        <f>SUM(R40:R42)</f>
        <v>5</v>
      </c>
    </row>
    <row r="44" spans="1:20">
      <c r="A44" s="70"/>
      <c r="B44" s="70"/>
      <c r="C44" s="70"/>
      <c r="D44" s="70"/>
      <c r="E44" s="70"/>
      <c r="F44" s="70"/>
      <c r="G44" s="70"/>
      <c r="H44" s="70"/>
      <c r="I44" s="70"/>
      <c r="J44" s="70"/>
      <c r="K44" s="70"/>
      <c r="L44" s="70"/>
      <c r="M44" s="70"/>
      <c r="N44" s="70"/>
      <c r="O44" s="70"/>
      <c r="P44" s="70"/>
      <c r="Q44" s="70"/>
      <c r="R44" s="70"/>
      <c r="T44" s="33"/>
    </row>
    <row r="45" spans="1:20">
      <c r="A45" s="59" t="s">
        <v>135</v>
      </c>
      <c r="B45" s="58" t="s">
        <v>169</v>
      </c>
      <c r="C45" s="57">
        <v>0</v>
      </c>
      <c r="D45" s="57">
        <v>0</v>
      </c>
      <c r="E45" s="57">
        <v>0</v>
      </c>
      <c r="F45" s="57">
        <v>0</v>
      </c>
      <c r="G45" s="57">
        <v>7</v>
      </c>
      <c r="H45" s="57">
        <f t="shared" ref="H45:H50" si="9">SUM(D45:G45)</f>
        <v>7</v>
      </c>
      <c r="I45" s="54">
        <f t="shared" si="6"/>
        <v>0</v>
      </c>
      <c r="J45" s="54">
        <f t="shared" si="1"/>
        <v>0</v>
      </c>
      <c r="K45" s="54">
        <f t="shared" si="2"/>
        <v>0</v>
      </c>
      <c r="L45" s="54">
        <f t="shared" si="3"/>
        <v>28</v>
      </c>
      <c r="M45" s="54">
        <f t="shared" si="4"/>
        <v>28</v>
      </c>
      <c r="N45" s="28">
        <f t="shared" si="5"/>
        <v>4</v>
      </c>
      <c r="O45" s="57"/>
      <c r="P45" s="57">
        <v>8</v>
      </c>
      <c r="Q45" s="57">
        <v>0</v>
      </c>
      <c r="R45" s="57">
        <v>0</v>
      </c>
      <c r="T45" s="33"/>
    </row>
    <row r="46" spans="1:20" ht="15" customHeight="1">
      <c r="A46" s="60"/>
      <c r="B46" s="3" t="s">
        <v>136</v>
      </c>
      <c r="C46" s="11">
        <v>525</v>
      </c>
      <c r="D46" s="11">
        <v>647</v>
      </c>
      <c r="E46" s="11">
        <v>644</v>
      </c>
      <c r="F46" s="11">
        <v>1390</v>
      </c>
      <c r="G46" s="11">
        <v>5434</v>
      </c>
      <c r="H46" s="17">
        <f t="shared" si="9"/>
        <v>8115</v>
      </c>
      <c r="I46" s="54">
        <f t="shared" si="6"/>
        <v>647</v>
      </c>
      <c r="J46" s="54">
        <f t="shared" si="1"/>
        <v>1288</v>
      </c>
      <c r="K46" s="54">
        <f t="shared" si="2"/>
        <v>4170</v>
      </c>
      <c r="L46" s="54">
        <f t="shared" si="3"/>
        <v>21736</v>
      </c>
      <c r="M46" s="54">
        <f t="shared" si="4"/>
        <v>27841</v>
      </c>
      <c r="N46" s="28">
        <f t="shared" si="5"/>
        <v>3.430807147258164</v>
      </c>
      <c r="O46" s="75">
        <f>SQRT((((1-N50)^2)*D50+((2-N50)^2)*E50+((3-N50)^2)*F50+((4-N50)^2)*G50)/H50)</f>
        <v>0.94245952027990765</v>
      </c>
      <c r="P46" s="10">
        <v>68</v>
      </c>
      <c r="Q46" s="10">
        <v>64</v>
      </c>
      <c r="R46" s="10">
        <v>5</v>
      </c>
    </row>
    <row r="47" spans="1:20" ht="15" customHeight="1">
      <c r="A47" s="60"/>
      <c r="B47" s="3" t="s">
        <v>137</v>
      </c>
      <c r="C47" s="11">
        <v>529</v>
      </c>
      <c r="D47" s="11">
        <v>1023</v>
      </c>
      <c r="E47" s="11">
        <v>914</v>
      </c>
      <c r="F47" s="11">
        <v>1761</v>
      </c>
      <c r="G47" s="11">
        <v>6933</v>
      </c>
      <c r="H47" s="17">
        <f t="shared" si="9"/>
        <v>10631</v>
      </c>
      <c r="I47" s="54">
        <f t="shared" si="6"/>
        <v>1023</v>
      </c>
      <c r="J47" s="54">
        <f t="shared" si="1"/>
        <v>1828</v>
      </c>
      <c r="K47" s="54">
        <f t="shared" si="2"/>
        <v>5283</v>
      </c>
      <c r="L47" s="54">
        <f t="shared" si="3"/>
        <v>27732</v>
      </c>
      <c r="M47" s="54">
        <f t="shared" si="4"/>
        <v>35866</v>
      </c>
      <c r="N47" s="28">
        <f t="shared" si="5"/>
        <v>3.3737183708023704</v>
      </c>
      <c r="O47" s="75"/>
      <c r="P47" s="10">
        <v>99</v>
      </c>
      <c r="Q47" s="10">
        <v>130</v>
      </c>
      <c r="R47" s="10">
        <v>6</v>
      </c>
    </row>
    <row r="48" spans="1:20" ht="15" customHeight="1">
      <c r="A48" s="60"/>
      <c r="B48" s="3" t="s">
        <v>138</v>
      </c>
      <c r="C48" s="11">
        <v>153</v>
      </c>
      <c r="D48" s="11">
        <v>14</v>
      </c>
      <c r="E48" s="11">
        <v>17</v>
      </c>
      <c r="F48" s="11">
        <v>66</v>
      </c>
      <c r="G48" s="11">
        <v>746</v>
      </c>
      <c r="H48" s="17">
        <f t="shared" si="9"/>
        <v>843</v>
      </c>
      <c r="I48" s="54">
        <f t="shared" si="6"/>
        <v>14</v>
      </c>
      <c r="J48" s="54">
        <f t="shared" si="1"/>
        <v>34</v>
      </c>
      <c r="K48" s="54">
        <f t="shared" si="2"/>
        <v>198</v>
      </c>
      <c r="L48" s="54">
        <f t="shared" si="3"/>
        <v>2984</v>
      </c>
      <c r="M48" s="54">
        <f t="shared" si="4"/>
        <v>3230</v>
      </c>
      <c r="N48" s="28">
        <f t="shared" si="5"/>
        <v>3.8315539739027282</v>
      </c>
      <c r="O48" s="75"/>
      <c r="P48" s="10">
        <v>9</v>
      </c>
      <c r="Q48" s="10">
        <v>1</v>
      </c>
      <c r="R48" s="10">
        <v>1</v>
      </c>
    </row>
    <row r="49" spans="1:20" ht="15" customHeight="1">
      <c r="A49" s="60"/>
      <c r="B49" s="3" t="s">
        <v>139</v>
      </c>
      <c r="C49" s="11">
        <v>258</v>
      </c>
      <c r="D49" s="11">
        <v>90</v>
      </c>
      <c r="E49" s="11">
        <v>102</v>
      </c>
      <c r="F49" s="11">
        <v>233</v>
      </c>
      <c r="G49" s="11">
        <v>1813</v>
      </c>
      <c r="H49" s="17">
        <f t="shared" si="9"/>
        <v>2238</v>
      </c>
      <c r="I49" s="54">
        <f t="shared" si="6"/>
        <v>90</v>
      </c>
      <c r="J49" s="54">
        <f t="shared" si="1"/>
        <v>204</v>
      </c>
      <c r="K49" s="54">
        <f t="shared" si="2"/>
        <v>699</v>
      </c>
      <c r="L49" s="54">
        <f t="shared" si="3"/>
        <v>7252</v>
      </c>
      <c r="M49" s="54">
        <f t="shared" si="4"/>
        <v>8245</v>
      </c>
      <c r="N49" s="28">
        <f t="shared" si="5"/>
        <v>3.6840929401251117</v>
      </c>
      <c r="O49" s="75"/>
      <c r="P49" s="10">
        <v>31</v>
      </c>
      <c r="Q49" s="10">
        <v>13</v>
      </c>
      <c r="R49" s="10">
        <v>3</v>
      </c>
    </row>
    <row r="50" spans="1:20">
      <c r="A50" s="61"/>
      <c r="B50" s="14" t="s">
        <v>148</v>
      </c>
      <c r="C50" s="19">
        <f>SUM(C46:C49)</f>
        <v>1465</v>
      </c>
      <c r="D50" s="19">
        <f>SUM(D46:D49)</f>
        <v>1774</v>
      </c>
      <c r="E50" s="19">
        <f>SUM(E46:E49)</f>
        <v>1677</v>
      </c>
      <c r="F50" s="19">
        <f>SUM(F46:F49)</f>
        <v>3450</v>
      </c>
      <c r="G50" s="19">
        <f>SUM(G46:G49)</f>
        <v>14926</v>
      </c>
      <c r="H50" s="16">
        <f t="shared" si="9"/>
        <v>21827</v>
      </c>
      <c r="I50" s="55">
        <f t="shared" si="6"/>
        <v>1774</v>
      </c>
      <c r="J50" s="55">
        <f t="shared" si="1"/>
        <v>3354</v>
      </c>
      <c r="K50" s="55">
        <f t="shared" si="2"/>
        <v>10350</v>
      </c>
      <c r="L50" s="55">
        <f t="shared" si="3"/>
        <v>59704</v>
      </c>
      <c r="M50" s="55">
        <f t="shared" si="4"/>
        <v>75182</v>
      </c>
      <c r="N50" s="27">
        <f t="shared" si="5"/>
        <v>3.4444495349796123</v>
      </c>
      <c r="O50" s="75"/>
      <c r="P50" s="16">
        <f>SUM(P45:P49)</f>
        <v>215</v>
      </c>
      <c r="Q50" s="16">
        <f>SUM(Q45:Q49)</f>
        <v>208</v>
      </c>
      <c r="R50" s="16">
        <f>SUM(R45:R49)</f>
        <v>15</v>
      </c>
    </row>
    <row r="51" spans="1:20">
      <c r="A51" s="70"/>
      <c r="B51" s="70"/>
      <c r="C51" s="70"/>
      <c r="D51" s="70"/>
      <c r="E51" s="70"/>
      <c r="F51" s="70"/>
      <c r="G51" s="70"/>
      <c r="H51" s="70"/>
      <c r="I51" s="70"/>
      <c r="J51" s="70"/>
      <c r="K51" s="70"/>
      <c r="L51" s="70"/>
      <c r="M51" s="70"/>
      <c r="N51" s="70"/>
      <c r="O51" s="70"/>
      <c r="P51" s="70"/>
      <c r="Q51" s="70"/>
      <c r="R51" s="70"/>
    </row>
    <row r="52" spans="1:20" ht="31.5" customHeight="1">
      <c r="A52" s="71" t="s">
        <v>26</v>
      </c>
      <c r="B52" s="4" t="s">
        <v>27</v>
      </c>
      <c r="C52" s="11">
        <v>631</v>
      </c>
      <c r="D52" s="11">
        <v>516</v>
      </c>
      <c r="E52" s="11">
        <v>521</v>
      </c>
      <c r="F52" s="11">
        <v>1317</v>
      </c>
      <c r="G52" s="11">
        <v>5403</v>
      </c>
      <c r="H52" s="17">
        <f>SUM(D52:G52)</f>
        <v>7757</v>
      </c>
      <c r="I52" s="54">
        <f t="shared" si="6"/>
        <v>516</v>
      </c>
      <c r="J52" s="54">
        <f t="shared" si="1"/>
        <v>1042</v>
      </c>
      <c r="K52" s="54">
        <f t="shared" si="2"/>
        <v>3951</v>
      </c>
      <c r="L52" s="54">
        <f t="shared" si="3"/>
        <v>21612</v>
      </c>
      <c r="M52" s="54">
        <f t="shared" si="4"/>
        <v>27121</v>
      </c>
      <c r="N52" s="28">
        <f t="shared" si="5"/>
        <v>3.4963258991878305</v>
      </c>
      <c r="O52" s="75">
        <f>SQRT((((1-N53)^2)*D53+((2-N53)^2)*E53+((3-N53)^2)*F53+((4-N53)^2)*G53)/H53)</f>
        <v>0.8851215485720938</v>
      </c>
      <c r="P52" s="10">
        <v>40</v>
      </c>
      <c r="Q52" s="10">
        <v>34</v>
      </c>
      <c r="R52" s="10">
        <v>5</v>
      </c>
    </row>
    <row r="53" spans="1:20" ht="18" customHeight="1">
      <c r="A53" s="71"/>
      <c r="B53" s="14" t="s">
        <v>148</v>
      </c>
      <c r="C53" s="15">
        <f>SUM(C52)</f>
        <v>631</v>
      </c>
      <c r="D53" s="15">
        <f>SUM(D52)</f>
        <v>516</v>
      </c>
      <c r="E53" s="15">
        <f>SUM(E52)</f>
        <v>521</v>
      </c>
      <c r="F53" s="15">
        <f>SUM(F52)</f>
        <v>1317</v>
      </c>
      <c r="G53" s="15">
        <f>SUM(G52)</f>
        <v>5403</v>
      </c>
      <c r="H53" s="15">
        <f>SUM(D53:G53)</f>
        <v>7757</v>
      </c>
      <c r="I53" s="55">
        <f t="shared" si="6"/>
        <v>516</v>
      </c>
      <c r="J53" s="55">
        <f t="shared" si="1"/>
        <v>1042</v>
      </c>
      <c r="K53" s="55">
        <f t="shared" si="2"/>
        <v>3951</v>
      </c>
      <c r="L53" s="55">
        <f t="shared" si="3"/>
        <v>21612</v>
      </c>
      <c r="M53" s="55">
        <f t="shared" si="4"/>
        <v>27121</v>
      </c>
      <c r="N53" s="27">
        <f t="shared" si="5"/>
        <v>3.4963258991878305</v>
      </c>
      <c r="O53" s="75"/>
      <c r="P53" s="16">
        <f>SUM(P52)</f>
        <v>40</v>
      </c>
      <c r="Q53" s="16">
        <f>SUM(Q52)</f>
        <v>34</v>
      </c>
      <c r="R53" s="16">
        <f>SUM(R52)</f>
        <v>5</v>
      </c>
    </row>
    <row r="54" spans="1:20">
      <c r="A54" s="70"/>
      <c r="B54" s="70"/>
      <c r="C54" s="70"/>
      <c r="D54" s="70"/>
      <c r="E54" s="70"/>
      <c r="F54" s="70"/>
      <c r="G54" s="70"/>
      <c r="H54" s="70"/>
      <c r="I54" s="70"/>
      <c r="J54" s="70"/>
      <c r="K54" s="70"/>
      <c r="L54" s="70"/>
      <c r="M54" s="70"/>
      <c r="N54" s="70"/>
      <c r="O54" s="70"/>
      <c r="P54" s="70"/>
      <c r="Q54" s="70"/>
      <c r="R54" s="70"/>
      <c r="T54" s="33"/>
    </row>
    <row r="55" spans="1:20" ht="24" customHeight="1">
      <c r="A55" s="73" t="s">
        <v>28</v>
      </c>
      <c r="B55" s="3" t="s">
        <v>29</v>
      </c>
      <c r="C55" s="11">
        <v>301</v>
      </c>
      <c r="D55" s="11">
        <v>244</v>
      </c>
      <c r="E55" s="11">
        <v>308</v>
      </c>
      <c r="F55" s="11">
        <v>925</v>
      </c>
      <c r="G55" s="11">
        <v>4414</v>
      </c>
      <c r="H55" s="17">
        <f>SUM(D55:G55)</f>
        <v>5891</v>
      </c>
      <c r="I55" s="54">
        <f t="shared" si="6"/>
        <v>244</v>
      </c>
      <c r="J55" s="54">
        <f t="shared" si="1"/>
        <v>616</v>
      </c>
      <c r="K55" s="54">
        <f t="shared" si="2"/>
        <v>2775</v>
      </c>
      <c r="L55" s="54">
        <f t="shared" si="3"/>
        <v>17656</v>
      </c>
      <c r="M55" s="54">
        <f t="shared" si="4"/>
        <v>21291</v>
      </c>
      <c r="N55" s="28">
        <f t="shared" si="5"/>
        <v>3.6141571889322694</v>
      </c>
      <c r="O55" s="75">
        <f>SQRT((((1-N57)^2)*D57+((2-N57)^2)*E57+((3-N57)^2)*F57+((4-N57)^2)*G57)/H57)</f>
        <v>0.80276609424349521</v>
      </c>
      <c r="P55" s="10">
        <v>70</v>
      </c>
      <c r="Q55" s="10">
        <v>27</v>
      </c>
      <c r="R55" s="10">
        <v>4</v>
      </c>
    </row>
    <row r="56" spans="1:20" ht="24" customHeight="1">
      <c r="A56" s="73"/>
      <c r="B56" s="3" t="s">
        <v>30</v>
      </c>
      <c r="C56" s="11">
        <v>935</v>
      </c>
      <c r="D56" s="11">
        <v>589</v>
      </c>
      <c r="E56" s="11">
        <v>612</v>
      </c>
      <c r="F56" s="11">
        <v>1500</v>
      </c>
      <c r="G56" s="11">
        <v>8316</v>
      </c>
      <c r="H56" s="17">
        <f>SUM(D56:G56)</f>
        <v>11017</v>
      </c>
      <c r="I56" s="54">
        <f t="shared" si="6"/>
        <v>589</v>
      </c>
      <c r="J56" s="54">
        <f t="shared" si="1"/>
        <v>1224</v>
      </c>
      <c r="K56" s="54">
        <f t="shared" si="2"/>
        <v>4500</v>
      </c>
      <c r="L56" s="54">
        <f t="shared" si="3"/>
        <v>33264</v>
      </c>
      <c r="M56" s="54">
        <f t="shared" si="4"/>
        <v>39577</v>
      </c>
      <c r="N56" s="28">
        <f t="shared" si="5"/>
        <v>3.5923572660433876</v>
      </c>
      <c r="O56" s="75"/>
      <c r="P56" s="10">
        <v>91</v>
      </c>
      <c r="Q56" s="10">
        <v>52</v>
      </c>
      <c r="R56" s="10">
        <v>6</v>
      </c>
    </row>
    <row r="57" spans="1:20" ht="18" customHeight="1">
      <c r="A57" s="73"/>
      <c r="B57" s="14" t="s">
        <v>148</v>
      </c>
      <c r="C57" s="15">
        <f>SUM(C55:C56)</f>
        <v>1236</v>
      </c>
      <c r="D57" s="15">
        <f>SUM(D55:D56)</f>
        <v>833</v>
      </c>
      <c r="E57" s="15">
        <f>SUM(E55:E56)</f>
        <v>920</v>
      </c>
      <c r="F57" s="15">
        <f>SUM(F55:F56)</f>
        <v>2425</v>
      </c>
      <c r="G57" s="15">
        <f>SUM(G55:G56)</f>
        <v>12730</v>
      </c>
      <c r="H57" s="15">
        <f>SUM(D57:G57)</f>
        <v>16908</v>
      </c>
      <c r="I57" s="55">
        <f t="shared" si="6"/>
        <v>833</v>
      </c>
      <c r="J57" s="55">
        <f t="shared" si="1"/>
        <v>1840</v>
      </c>
      <c r="K57" s="55">
        <f t="shared" si="2"/>
        <v>7275</v>
      </c>
      <c r="L57" s="55">
        <f t="shared" si="3"/>
        <v>50920</v>
      </c>
      <c r="M57" s="55">
        <f t="shared" si="4"/>
        <v>60868</v>
      </c>
      <c r="N57" s="27">
        <f t="shared" si="5"/>
        <v>3.5999526851194701</v>
      </c>
      <c r="O57" s="75"/>
      <c r="P57" s="16">
        <f>SUM(P55:P56)</f>
        <v>161</v>
      </c>
      <c r="Q57" s="16">
        <f>SUM(Q55:Q56)</f>
        <v>79</v>
      </c>
      <c r="R57" s="16">
        <f>SUM(R55:R56)</f>
        <v>10</v>
      </c>
    </row>
    <row r="58" spans="1:20">
      <c r="A58" s="70"/>
      <c r="B58" s="70"/>
      <c r="C58" s="70"/>
      <c r="D58" s="70"/>
      <c r="E58" s="70"/>
      <c r="F58" s="70"/>
      <c r="G58" s="70"/>
      <c r="H58" s="70"/>
      <c r="I58" s="70"/>
      <c r="J58" s="70"/>
      <c r="K58" s="70"/>
      <c r="L58" s="70"/>
      <c r="M58" s="70"/>
      <c r="N58" s="70"/>
      <c r="O58" s="70"/>
      <c r="P58" s="70"/>
      <c r="Q58" s="70"/>
      <c r="R58" s="70"/>
      <c r="T58" s="33"/>
    </row>
    <row r="59" spans="1:20" ht="15" customHeight="1">
      <c r="A59" s="73" t="s">
        <v>31</v>
      </c>
      <c r="B59" s="3" t="s">
        <v>32</v>
      </c>
      <c r="C59" s="11">
        <v>694</v>
      </c>
      <c r="D59" s="11">
        <v>397</v>
      </c>
      <c r="E59" s="11">
        <v>372</v>
      </c>
      <c r="F59" s="11">
        <v>866</v>
      </c>
      <c r="G59" s="11">
        <v>3995</v>
      </c>
      <c r="H59" s="17">
        <f>SUM(D59:G59)</f>
        <v>5630</v>
      </c>
      <c r="I59" s="54">
        <f t="shared" ref="I59:I62" si="10">D59*1</f>
        <v>397</v>
      </c>
      <c r="J59" s="54">
        <f t="shared" si="1"/>
        <v>744</v>
      </c>
      <c r="K59" s="54">
        <f t="shared" si="2"/>
        <v>2598</v>
      </c>
      <c r="L59" s="54">
        <f t="shared" si="3"/>
        <v>15980</v>
      </c>
      <c r="M59" s="54">
        <f t="shared" si="4"/>
        <v>19719</v>
      </c>
      <c r="N59" s="28">
        <f t="shared" si="5"/>
        <v>3.5024866785079931</v>
      </c>
      <c r="O59" s="75">
        <f>SQRT((((1-N62)^2)*D62+((2-N62)^2)*E62+((3-N62)^2)*F62+((4-N62)^2)*G62)/H62)</f>
        <v>0.83487552247320151</v>
      </c>
      <c r="P59" s="10">
        <v>29</v>
      </c>
      <c r="Q59" s="10">
        <v>57</v>
      </c>
      <c r="R59" s="10">
        <v>9</v>
      </c>
    </row>
    <row r="60" spans="1:20" ht="15" customHeight="1">
      <c r="A60" s="73"/>
      <c r="B60" s="18" t="s">
        <v>33</v>
      </c>
      <c r="C60" s="11">
        <v>671</v>
      </c>
      <c r="D60" s="11">
        <v>153</v>
      </c>
      <c r="E60" s="11">
        <v>284</v>
      </c>
      <c r="F60" s="11">
        <v>728</v>
      </c>
      <c r="G60" s="11">
        <v>3852</v>
      </c>
      <c r="H60" s="17">
        <f>SUM(D60:G60)</f>
        <v>5017</v>
      </c>
      <c r="I60" s="54">
        <f t="shared" si="10"/>
        <v>153</v>
      </c>
      <c r="J60" s="54">
        <f t="shared" si="1"/>
        <v>568</v>
      </c>
      <c r="K60" s="54">
        <f t="shared" si="2"/>
        <v>2184</v>
      </c>
      <c r="L60" s="54">
        <f t="shared" si="3"/>
        <v>15408</v>
      </c>
      <c r="M60" s="54">
        <f t="shared" si="4"/>
        <v>18313</v>
      </c>
      <c r="N60" s="28">
        <f t="shared" si="5"/>
        <v>3.6501893561889576</v>
      </c>
      <c r="O60" s="75"/>
      <c r="P60" s="10">
        <v>38</v>
      </c>
      <c r="Q60" s="10">
        <v>50</v>
      </c>
      <c r="R60" s="10">
        <v>6</v>
      </c>
    </row>
    <row r="61" spans="1:20" ht="15" customHeight="1">
      <c r="A61" s="73"/>
      <c r="B61" s="3" t="s">
        <v>34</v>
      </c>
      <c r="C61" s="11">
        <v>236</v>
      </c>
      <c r="D61" s="11">
        <v>137</v>
      </c>
      <c r="E61" s="11">
        <v>244</v>
      </c>
      <c r="F61" s="11">
        <v>458</v>
      </c>
      <c r="G61" s="11">
        <v>1685</v>
      </c>
      <c r="H61" s="17">
        <f>SUM(D61:G61)</f>
        <v>2524</v>
      </c>
      <c r="I61" s="54">
        <f t="shared" si="10"/>
        <v>137</v>
      </c>
      <c r="J61" s="54">
        <f t="shared" si="1"/>
        <v>488</v>
      </c>
      <c r="K61" s="54">
        <f t="shared" si="2"/>
        <v>1374</v>
      </c>
      <c r="L61" s="54">
        <f t="shared" si="3"/>
        <v>6740</v>
      </c>
      <c r="M61" s="54">
        <f t="shared" si="4"/>
        <v>8739</v>
      </c>
      <c r="N61" s="28">
        <f t="shared" si="5"/>
        <v>3.4623613312202854</v>
      </c>
      <c r="O61" s="75"/>
      <c r="P61" s="10">
        <v>12</v>
      </c>
      <c r="Q61" s="10">
        <v>39</v>
      </c>
      <c r="R61" s="10">
        <v>6</v>
      </c>
    </row>
    <row r="62" spans="1:20">
      <c r="A62" s="73"/>
      <c r="B62" s="14" t="s">
        <v>148</v>
      </c>
      <c r="C62" s="15">
        <f>SUM(C59:C61)</f>
        <v>1601</v>
      </c>
      <c r="D62" s="15">
        <f>SUM(D59:D61)</f>
        <v>687</v>
      </c>
      <c r="E62" s="15">
        <f>SUM(E59:E61)</f>
        <v>900</v>
      </c>
      <c r="F62" s="15">
        <f>SUM(F59:F61)</f>
        <v>2052</v>
      </c>
      <c r="G62" s="15">
        <f>SUM(G59:G61)</f>
        <v>9532</v>
      </c>
      <c r="H62" s="15">
        <f>SUM(D62:G62)</f>
        <v>13171</v>
      </c>
      <c r="I62" s="55">
        <f t="shared" si="10"/>
        <v>687</v>
      </c>
      <c r="J62" s="55">
        <f t="shared" si="1"/>
        <v>1800</v>
      </c>
      <c r="K62" s="55">
        <f t="shared" si="2"/>
        <v>6156</v>
      </c>
      <c r="L62" s="55">
        <f t="shared" si="3"/>
        <v>38128</v>
      </c>
      <c r="M62" s="55">
        <f t="shared" si="4"/>
        <v>46771</v>
      </c>
      <c r="N62" s="27">
        <f t="shared" si="5"/>
        <v>3.551059145091489</v>
      </c>
      <c r="O62" s="75"/>
      <c r="P62" s="16">
        <f>SUM(P59:P61)</f>
        <v>79</v>
      </c>
      <c r="Q62" s="16">
        <f>SUM(Q59:Q61)</f>
        <v>146</v>
      </c>
      <c r="R62" s="16">
        <f>SUM(R59:R61)</f>
        <v>21</v>
      </c>
    </row>
    <row r="63" spans="1:20">
      <c r="A63" s="70"/>
      <c r="B63" s="70"/>
      <c r="C63" s="70"/>
      <c r="D63" s="70"/>
      <c r="E63" s="70"/>
      <c r="F63" s="70"/>
      <c r="G63" s="70"/>
      <c r="H63" s="70"/>
      <c r="I63" s="70"/>
      <c r="J63" s="70"/>
      <c r="K63" s="70"/>
      <c r="L63" s="70"/>
      <c r="M63" s="70"/>
      <c r="N63" s="70"/>
      <c r="O63" s="70"/>
      <c r="P63" s="70"/>
      <c r="Q63" s="70"/>
      <c r="R63" s="70"/>
      <c r="T63" s="33"/>
    </row>
    <row r="64" spans="1:20" ht="15" customHeight="1">
      <c r="A64" s="73" t="s">
        <v>156</v>
      </c>
      <c r="B64" s="7" t="s">
        <v>142</v>
      </c>
      <c r="C64" s="11">
        <v>48</v>
      </c>
      <c r="D64" s="11">
        <v>0</v>
      </c>
      <c r="E64" s="11">
        <v>2</v>
      </c>
      <c r="F64" s="11">
        <v>3</v>
      </c>
      <c r="G64" s="11">
        <v>43</v>
      </c>
      <c r="H64" s="17">
        <f>SUM(D64:G64)</f>
        <v>48</v>
      </c>
      <c r="I64" s="54">
        <f t="shared" ref="I64:I68" si="11">D64*1</f>
        <v>0</v>
      </c>
      <c r="J64" s="54">
        <f t="shared" si="1"/>
        <v>4</v>
      </c>
      <c r="K64" s="54">
        <f t="shared" si="2"/>
        <v>9</v>
      </c>
      <c r="L64" s="54">
        <f t="shared" si="3"/>
        <v>172</v>
      </c>
      <c r="M64" s="54">
        <f t="shared" si="4"/>
        <v>185</v>
      </c>
      <c r="N64" s="28">
        <f t="shared" si="5"/>
        <v>3.8541666666666665</v>
      </c>
      <c r="O64" s="75">
        <f>SQRT((((1-N25)^2)*D25+((2-N25)^2)*E25+((3-N25)^2)*F25+((4-N25)^2)*G25)/H25)</f>
        <v>0.93322769131961569</v>
      </c>
      <c r="P64" s="10">
        <v>0</v>
      </c>
      <c r="Q64" s="10">
        <v>0</v>
      </c>
      <c r="R64" s="10">
        <v>1</v>
      </c>
    </row>
    <row r="65" spans="1:20" ht="15" customHeight="1">
      <c r="A65" s="73"/>
      <c r="B65" s="4" t="s">
        <v>140</v>
      </c>
      <c r="C65" s="11">
        <v>1092</v>
      </c>
      <c r="D65" s="11">
        <v>82</v>
      </c>
      <c r="E65" s="11">
        <v>171</v>
      </c>
      <c r="F65" s="11">
        <v>583</v>
      </c>
      <c r="G65" s="11">
        <v>3088</v>
      </c>
      <c r="H65" s="17">
        <f>SUM(D65:G65)</f>
        <v>3924</v>
      </c>
      <c r="I65" s="54">
        <f t="shared" si="11"/>
        <v>82</v>
      </c>
      <c r="J65" s="54">
        <f t="shared" si="1"/>
        <v>342</v>
      </c>
      <c r="K65" s="54">
        <f t="shared" si="2"/>
        <v>1749</v>
      </c>
      <c r="L65" s="54">
        <f t="shared" si="3"/>
        <v>12352</v>
      </c>
      <c r="M65" s="54">
        <f t="shared" ref="M65" si="12">SUM(I65:L65)</f>
        <v>14525</v>
      </c>
      <c r="N65" s="28">
        <f t="shared" si="5"/>
        <v>3.7015800203873597</v>
      </c>
      <c r="O65" s="75"/>
      <c r="P65" s="10">
        <v>15</v>
      </c>
      <c r="Q65" s="10">
        <v>19</v>
      </c>
      <c r="R65" s="10">
        <v>7</v>
      </c>
    </row>
    <row r="66" spans="1:20" ht="15" customHeight="1" thickBot="1">
      <c r="A66" s="73"/>
      <c r="B66" s="4" t="s">
        <v>141</v>
      </c>
      <c r="C66" s="11">
        <v>0</v>
      </c>
      <c r="D66" s="11">
        <v>3</v>
      </c>
      <c r="E66" s="11">
        <v>3</v>
      </c>
      <c r="F66" s="11">
        <v>10</v>
      </c>
      <c r="G66" s="11">
        <v>32</v>
      </c>
      <c r="H66" s="17">
        <f>SUM(D66:G66)</f>
        <v>48</v>
      </c>
      <c r="I66" s="54">
        <f t="shared" si="11"/>
        <v>3</v>
      </c>
      <c r="J66" s="54">
        <f t="shared" si="1"/>
        <v>6</v>
      </c>
      <c r="K66" s="54">
        <f t="shared" si="2"/>
        <v>30</v>
      </c>
      <c r="L66" s="54">
        <f t="shared" si="3"/>
        <v>128</v>
      </c>
      <c r="M66" s="54">
        <f t="shared" si="4"/>
        <v>167</v>
      </c>
      <c r="N66" s="28">
        <f t="shared" si="5"/>
        <v>3.4791666666666665</v>
      </c>
      <c r="O66" s="75"/>
      <c r="P66" s="10">
        <v>0</v>
      </c>
      <c r="Q66" s="10">
        <v>0</v>
      </c>
      <c r="R66" s="10">
        <v>0</v>
      </c>
    </row>
    <row r="67" spans="1:20" ht="15" customHeight="1">
      <c r="A67" s="73"/>
      <c r="B67" s="4" t="s">
        <v>143</v>
      </c>
      <c r="C67" s="90" t="s">
        <v>167</v>
      </c>
      <c r="D67" s="91"/>
      <c r="E67" s="91"/>
      <c r="F67" s="91"/>
      <c r="G67" s="92"/>
      <c r="H67" s="17">
        <v>0</v>
      </c>
      <c r="I67" s="54">
        <f t="shared" si="11"/>
        <v>0</v>
      </c>
      <c r="J67" s="54">
        <f t="shared" si="1"/>
        <v>0</v>
      </c>
      <c r="K67" s="54">
        <f t="shared" si="2"/>
        <v>0</v>
      </c>
      <c r="L67" s="54">
        <f t="shared" si="3"/>
        <v>0</v>
      </c>
      <c r="M67" s="54">
        <f t="shared" si="4"/>
        <v>0</v>
      </c>
      <c r="N67" s="28">
        <v>0</v>
      </c>
      <c r="O67" s="75"/>
      <c r="P67" s="10">
        <v>0</v>
      </c>
      <c r="Q67" s="10">
        <v>0</v>
      </c>
      <c r="R67" s="10">
        <v>0</v>
      </c>
    </row>
    <row r="68" spans="1:20">
      <c r="A68" s="73"/>
      <c r="B68" s="14" t="s">
        <v>148</v>
      </c>
      <c r="C68" s="19">
        <f t="shared" ref="C68:H68" si="13">SUM(C64:C67)</f>
        <v>1140</v>
      </c>
      <c r="D68" s="19">
        <f t="shared" si="13"/>
        <v>85</v>
      </c>
      <c r="E68" s="19">
        <f t="shared" si="13"/>
        <v>176</v>
      </c>
      <c r="F68" s="19">
        <f t="shared" si="13"/>
        <v>596</v>
      </c>
      <c r="G68" s="19">
        <f t="shared" si="13"/>
        <v>3163</v>
      </c>
      <c r="H68" s="16">
        <f t="shared" si="13"/>
        <v>4020</v>
      </c>
      <c r="I68" s="55">
        <f t="shared" si="11"/>
        <v>85</v>
      </c>
      <c r="J68" s="55">
        <f t="shared" si="1"/>
        <v>352</v>
      </c>
      <c r="K68" s="55">
        <f t="shared" si="2"/>
        <v>1788</v>
      </c>
      <c r="L68" s="55">
        <f t="shared" si="3"/>
        <v>12652</v>
      </c>
      <c r="M68" s="55">
        <f t="shared" si="4"/>
        <v>14877</v>
      </c>
      <c r="N68" s="27">
        <f t="shared" si="5"/>
        <v>3.7007462686567165</v>
      </c>
      <c r="O68" s="75"/>
      <c r="P68" s="16">
        <f>SUM(P64:P67)</f>
        <v>15</v>
      </c>
      <c r="Q68" s="16">
        <f>SUM(Q64:Q67)</f>
        <v>19</v>
      </c>
      <c r="R68" s="16">
        <f>SUM(R64:R67)</f>
        <v>8</v>
      </c>
    </row>
    <row r="69" spans="1:20">
      <c r="A69" s="70"/>
      <c r="B69" s="70"/>
      <c r="C69" s="70"/>
      <c r="D69" s="70"/>
      <c r="E69" s="70"/>
      <c r="F69" s="70"/>
      <c r="G69" s="70"/>
      <c r="H69" s="70"/>
      <c r="I69" s="70"/>
      <c r="J69" s="70"/>
      <c r="K69" s="70"/>
      <c r="L69" s="70"/>
      <c r="M69" s="70"/>
      <c r="N69" s="70"/>
      <c r="O69" s="70"/>
      <c r="P69" s="70"/>
      <c r="Q69" s="70"/>
      <c r="R69" s="70"/>
    </row>
    <row r="70" spans="1:20" ht="15" customHeight="1">
      <c r="A70" s="73" t="s">
        <v>35</v>
      </c>
      <c r="B70" s="4" t="s">
        <v>36</v>
      </c>
      <c r="C70" s="11">
        <v>423</v>
      </c>
      <c r="D70" s="11">
        <v>179</v>
      </c>
      <c r="E70" s="11">
        <v>257</v>
      </c>
      <c r="F70" s="11">
        <v>783</v>
      </c>
      <c r="G70" s="11">
        <v>3554</v>
      </c>
      <c r="H70" s="17">
        <f>SUM(D70:G70)</f>
        <v>4773</v>
      </c>
      <c r="I70" s="54">
        <f t="shared" ref="I70:I71" si="14">D70*1</f>
        <v>179</v>
      </c>
      <c r="J70" s="54">
        <f t="shared" si="1"/>
        <v>514</v>
      </c>
      <c r="K70" s="54">
        <f t="shared" si="2"/>
        <v>2349</v>
      </c>
      <c r="L70" s="54">
        <f t="shared" si="3"/>
        <v>14216</v>
      </c>
      <c r="M70" s="54">
        <f t="shared" si="4"/>
        <v>17258</v>
      </c>
      <c r="N70" s="28">
        <f t="shared" si="5"/>
        <v>3.6157552901738947</v>
      </c>
      <c r="O70" s="75">
        <f>SQRT((((1-N72)^2)*D72+((2-N72)^2)*E72+((3-N72)^2)*F72+((4-N72)^2)*G72)/H72)</f>
        <v>0.71251262819895411</v>
      </c>
      <c r="P70" s="10">
        <v>23</v>
      </c>
      <c r="Q70" s="10">
        <v>36</v>
      </c>
      <c r="R70" s="10">
        <v>7</v>
      </c>
    </row>
    <row r="71" spans="1:20" ht="15" customHeight="1">
      <c r="A71" s="73"/>
      <c r="B71" s="4" t="s">
        <v>37</v>
      </c>
      <c r="C71" s="11">
        <v>451</v>
      </c>
      <c r="D71" s="11">
        <v>57</v>
      </c>
      <c r="E71" s="11">
        <v>123</v>
      </c>
      <c r="F71" s="11">
        <v>482</v>
      </c>
      <c r="G71" s="11">
        <v>2343</v>
      </c>
      <c r="H71" s="17">
        <f>SUM(D71:G71)</f>
        <v>3005</v>
      </c>
      <c r="I71" s="54">
        <f t="shared" si="14"/>
        <v>57</v>
      </c>
      <c r="J71" s="54">
        <f t="shared" si="1"/>
        <v>246</v>
      </c>
      <c r="K71" s="54">
        <f t="shared" si="2"/>
        <v>1446</v>
      </c>
      <c r="L71" s="54">
        <f t="shared" si="3"/>
        <v>9372</v>
      </c>
      <c r="M71" s="54">
        <f t="shared" si="4"/>
        <v>11121</v>
      </c>
      <c r="N71" s="28">
        <f t="shared" si="5"/>
        <v>3.7008319467554078</v>
      </c>
      <c r="O71" s="75"/>
      <c r="P71" s="10">
        <v>16</v>
      </c>
      <c r="Q71" s="10">
        <v>20</v>
      </c>
      <c r="R71" s="10">
        <v>2</v>
      </c>
    </row>
    <row r="72" spans="1:20">
      <c r="A72" s="73"/>
      <c r="B72" s="14" t="s">
        <v>148</v>
      </c>
      <c r="C72" s="16">
        <f>SUM(C70:C71)</f>
        <v>874</v>
      </c>
      <c r="D72" s="16">
        <f>SUM(D70:D71)</f>
        <v>236</v>
      </c>
      <c r="E72" s="16">
        <f>SUM(E70:E71)</f>
        <v>380</v>
      </c>
      <c r="F72" s="16">
        <f>SUM(F70:F71)</f>
        <v>1265</v>
      </c>
      <c r="G72" s="16">
        <f>SUM(G70:G71)</f>
        <v>5897</v>
      </c>
      <c r="H72" s="16">
        <f>SUM(D72:G72)</f>
        <v>7778</v>
      </c>
      <c r="I72" s="55">
        <f t="shared" ref="I72" si="15">D72*1</f>
        <v>236</v>
      </c>
      <c r="J72" s="55">
        <f t="shared" si="1"/>
        <v>760</v>
      </c>
      <c r="K72" s="55">
        <f t="shared" si="2"/>
        <v>3795</v>
      </c>
      <c r="L72" s="55">
        <f t="shared" si="3"/>
        <v>23588</v>
      </c>
      <c r="M72" s="55">
        <f t="shared" si="4"/>
        <v>28379</v>
      </c>
      <c r="N72" s="27">
        <f t="shared" si="5"/>
        <v>3.6486243250192851</v>
      </c>
      <c r="O72" s="75"/>
      <c r="P72" s="16">
        <f>SUM(P70:P71)</f>
        <v>39</v>
      </c>
      <c r="Q72" s="16">
        <f>SUM(Q70:Q71)</f>
        <v>56</v>
      </c>
      <c r="R72" s="16">
        <f>SUM(R70:R71)</f>
        <v>9</v>
      </c>
    </row>
    <row r="73" spans="1:20">
      <c r="A73" s="70"/>
      <c r="B73" s="70"/>
      <c r="C73" s="70"/>
      <c r="D73" s="70"/>
      <c r="E73" s="70"/>
      <c r="F73" s="70"/>
      <c r="G73" s="70"/>
      <c r="H73" s="70"/>
      <c r="I73" s="70"/>
      <c r="J73" s="70"/>
      <c r="K73" s="70"/>
      <c r="L73" s="70"/>
      <c r="M73" s="70"/>
      <c r="N73" s="70"/>
      <c r="O73" s="70"/>
      <c r="P73" s="70"/>
      <c r="Q73" s="70"/>
      <c r="R73" s="70"/>
      <c r="T73" s="33"/>
    </row>
    <row r="74" spans="1:20" ht="19.5" customHeight="1">
      <c r="A74" s="71" t="s">
        <v>38</v>
      </c>
      <c r="B74" s="3" t="s">
        <v>39</v>
      </c>
      <c r="C74" s="11">
        <v>1164</v>
      </c>
      <c r="D74" s="11">
        <v>283</v>
      </c>
      <c r="E74" s="11">
        <v>185</v>
      </c>
      <c r="F74" s="11">
        <v>594</v>
      </c>
      <c r="G74" s="11">
        <v>3522</v>
      </c>
      <c r="H74" s="17">
        <f>SUM(D74:G74)</f>
        <v>4584</v>
      </c>
      <c r="I74" s="54">
        <f t="shared" ref="I74:I76" si="16">D74*1</f>
        <v>283</v>
      </c>
      <c r="J74" s="54">
        <f t="shared" si="1"/>
        <v>370</v>
      </c>
      <c r="K74" s="54">
        <f t="shared" si="2"/>
        <v>1782</v>
      </c>
      <c r="L74" s="54">
        <f t="shared" si="3"/>
        <v>14088</v>
      </c>
      <c r="M74" s="54">
        <f t="shared" si="4"/>
        <v>16523</v>
      </c>
      <c r="N74" s="28">
        <f t="shared" si="5"/>
        <v>3.6044938917975569</v>
      </c>
      <c r="O74" s="75">
        <f>SQRT((((1-N76)^2)*D76+((2-N76)^2)*E76+((3-N76)^2)*F76+((4-N76)^2)*G76)/H76)</f>
        <v>0.7715725404972017</v>
      </c>
      <c r="P74" s="10">
        <v>15</v>
      </c>
      <c r="Q74" s="10">
        <v>20</v>
      </c>
      <c r="R74" s="10">
        <v>10</v>
      </c>
    </row>
    <row r="75" spans="1:20" ht="18" customHeight="1">
      <c r="A75" s="71"/>
      <c r="B75" s="3" t="s">
        <v>40</v>
      </c>
      <c r="C75" s="11">
        <v>533</v>
      </c>
      <c r="D75" s="11">
        <v>25</v>
      </c>
      <c r="E75" s="11">
        <v>64</v>
      </c>
      <c r="F75" s="11">
        <v>199</v>
      </c>
      <c r="G75" s="11">
        <v>1495</v>
      </c>
      <c r="H75" s="17">
        <f>SUM(D75:G75)</f>
        <v>1783</v>
      </c>
      <c r="I75" s="54">
        <f t="shared" si="16"/>
        <v>25</v>
      </c>
      <c r="J75" s="54">
        <f t="shared" si="1"/>
        <v>128</v>
      </c>
      <c r="K75" s="54">
        <f t="shared" si="2"/>
        <v>597</v>
      </c>
      <c r="L75" s="54">
        <f t="shared" si="3"/>
        <v>5980</v>
      </c>
      <c r="M75" s="54">
        <f t="shared" si="4"/>
        <v>6730</v>
      </c>
      <c r="N75" s="28">
        <f t="shared" ref="N75" si="17">M75/H75</f>
        <v>3.7745372966909705</v>
      </c>
      <c r="O75" s="75"/>
      <c r="P75" s="10">
        <v>18</v>
      </c>
      <c r="Q75" s="10">
        <v>10</v>
      </c>
      <c r="R75" s="10">
        <v>5</v>
      </c>
    </row>
    <row r="76" spans="1:20">
      <c r="A76" s="71"/>
      <c r="B76" s="14" t="s">
        <v>148</v>
      </c>
      <c r="C76" s="16">
        <f>SUM(C74:C75)</f>
        <v>1697</v>
      </c>
      <c r="D76" s="16">
        <f>SUM(D74:D75)</f>
        <v>308</v>
      </c>
      <c r="E76" s="16">
        <f>SUM(E74:E75)</f>
        <v>249</v>
      </c>
      <c r="F76" s="16">
        <f>SUM(F74:F75)</f>
        <v>793</v>
      </c>
      <c r="G76" s="16">
        <f>SUM(G74:G75)</f>
        <v>5017</v>
      </c>
      <c r="H76" s="16">
        <f>SUM(D76:G76)</f>
        <v>6367</v>
      </c>
      <c r="I76" s="55">
        <f t="shared" si="16"/>
        <v>308</v>
      </c>
      <c r="J76" s="55">
        <f t="shared" si="1"/>
        <v>498</v>
      </c>
      <c r="K76" s="55">
        <f t="shared" si="2"/>
        <v>2379</v>
      </c>
      <c r="L76" s="55">
        <f t="shared" si="3"/>
        <v>20068</v>
      </c>
      <c r="M76" s="55">
        <f t="shared" si="4"/>
        <v>23253</v>
      </c>
      <c r="N76" s="27">
        <f t="shared" si="5"/>
        <v>3.6521124548452959</v>
      </c>
      <c r="O76" s="75"/>
      <c r="P76" s="16">
        <f>SUM(P74:P75)</f>
        <v>33</v>
      </c>
      <c r="Q76" s="16">
        <f>SUM(Q74:Q75)</f>
        <v>30</v>
      </c>
      <c r="R76" s="16">
        <f>SUM(R74:R75)</f>
        <v>15</v>
      </c>
    </row>
    <row r="77" spans="1:20">
      <c r="A77" s="70"/>
      <c r="B77" s="70"/>
      <c r="C77" s="70"/>
      <c r="D77" s="70"/>
      <c r="E77" s="70"/>
      <c r="F77" s="70"/>
      <c r="G77" s="70"/>
      <c r="H77" s="70"/>
      <c r="I77" s="70"/>
      <c r="J77" s="70"/>
      <c r="K77" s="70"/>
      <c r="L77" s="70"/>
      <c r="M77" s="70"/>
      <c r="N77" s="70"/>
      <c r="O77" s="70"/>
      <c r="P77" s="70"/>
      <c r="Q77" s="70"/>
      <c r="R77" s="70"/>
      <c r="T77" s="33"/>
    </row>
    <row r="78" spans="1:20" ht="17.25" customHeight="1">
      <c r="A78" s="71" t="s">
        <v>162</v>
      </c>
      <c r="B78" s="4" t="s">
        <v>46</v>
      </c>
      <c r="C78" s="11">
        <v>388</v>
      </c>
      <c r="D78" s="11">
        <v>475</v>
      </c>
      <c r="E78" s="11">
        <v>561</v>
      </c>
      <c r="F78" s="11">
        <v>1533</v>
      </c>
      <c r="G78" s="11">
        <v>6319</v>
      </c>
      <c r="H78" s="17">
        <f>SUM(D78:G78)</f>
        <v>8888</v>
      </c>
      <c r="I78" s="54">
        <f t="shared" ref="I78:I79" si="18">D78*1</f>
        <v>475</v>
      </c>
      <c r="J78" s="54">
        <f t="shared" si="1"/>
        <v>1122</v>
      </c>
      <c r="K78" s="54">
        <f t="shared" si="2"/>
        <v>4599</v>
      </c>
      <c r="L78" s="54">
        <f t="shared" si="3"/>
        <v>25276</v>
      </c>
      <c r="M78" s="54">
        <f t="shared" si="4"/>
        <v>31472</v>
      </c>
      <c r="N78" s="28">
        <f t="shared" si="5"/>
        <v>3.5409540954095409</v>
      </c>
      <c r="O78" s="75">
        <f>SQRT((((1-N79)^2)*D79+((2-N79)^2)*E79+((3-N79)^2)*F79+((4-N79)^2)*G79)/H79)</f>
        <v>0.83379700859269879</v>
      </c>
      <c r="P78" s="10">
        <v>41</v>
      </c>
      <c r="Q78" s="10">
        <v>45</v>
      </c>
      <c r="R78" s="10">
        <v>5</v>
      </c>
    </row>
    <row r="79" spans="1:20" ht="15" customHeight="1">
      <c r="A79" s="71"/>
      <c r="B79" s="14" t="s">
        <v>148</v>
      </c>
      <c r="C79" s="16">
        <f>SUM(C78)</f>
        <v>388</v>
      </c>
      <c r="D79" s="16">
        <f>SUM(D78)</f>
        <v>475</v>
      </c>
      <c r="E79" s="16">
        <f>SUM(E78)</f>
        <v>561</v>
      </c>
      <c r="F79" s="16">
        <f>SUM(F78)</f>
        <v>1533</v>
      </c>
      <c r="G79" s="16">
        <f>SUM(G78)</f>
        <v>6319</v>
      </c>
      <c r="H79" s="16">
        <f>SUM(D79:G79)</f>
        <v>8888</v>
      </c>
      <c r="I79" s="55">
        <f t="shared" si="18"/>
        <v>475</v>
      </c>
      <c r="J79" s="55">
        <f t="shared" si="1"/>
        <v>1122</v>
      </c>
      <c r="K79" s="55">
        <f t="shared" si="2"/>
        <v>4599</v>
      </c>
      <c r="L79" s="55">
        <f t="shared" ref="L79" si="19">G79*4</f>
        <v>25276</v>
      </c>
      <c r="M79" s="55">
        <f t="shared" ref="M79:M95" si="20">SUM(I79:L79)</f>
        <v>31472</v>
      </c>
      <c r="N79" s="27">
        <f t="shared" si="5"/>
        <v>3.5409540954095409</v>
      </c>
      <c r="O79" s="75"/>
      <c r="P79" s="16">
        <f>SUM(P78)</f>
        <v>41</v>
      </c>
      <c r="Q79" s="16">
        <f>SUM(Q78)</f>
        <v>45</v>
      </c>
      <c r="R79" s="16">
        <f>SUM(R78)</f>
        <v>5</v>
      </c>
    </row>
    <row r="80" spans="1:20">
      <c r="A80" s="89"/>
      <c r="B80" s="89"/>
      <c r="C80" s="89"/>
      <c r="D80" s="89"/>
      <c r="E80" s="89"/>
      <c r="F80" s="89"/>
      <c r="G80" s="89"/>
      <c r="H80" s="89"/>
      <c r="I80" s="89"/>
      <c r="J80" s="89"/>
      <c r="K80" s="89"/>
      <c r="L80" s="89"/>
      <c r="M80" s="89"/>
      <c r="N80" s="89"/>
      <c r="O80" s="89"/>
      <c r="P80" s="89"/>
      <c r="Q80" s="89"/>
      <c r="R80" s="89"/>
      <c r="T80" s="33"/>
    </row>
    <row r="81" spans="1:20" ht="15" customHeight="1">
      <c r="A81" s="71" t="s">
        <v>41</v>
      </c>
      <c r="B81" s="18" t="s">
        <v>42</v>
      </c>
      <c r="C81" s="11">
        <v>163</v>
      </c>
      <c r="D81" s="11">
        <v>47</v>
      </c>
      <c r="E81" s="11">
        <v>44</v>
      </c>
      <c r="F81" s="11">
        <v>133</v>
      </c>
      <c r="G81" s="11">
        <v>897</v>
      </c>
      <c r="H81" s="17">
        <f>SUM(D81:G81)</f>
        <v>1121</v>
      </c>
      <c r="I81" s="54">
        <f t="shared" ref="I81:I85" si="21">D81*1</f>
        <v>47</v>
      </c>
      <c r="J81" s="54">
        <f t="shared" si="1"/>
        <v>88</v>
      </c>
      <c r="K81" s="54">
        <f t="shared" si="2"/>
        <v>399</v>
      </c>
      <c r="L81" s="54">
        <f t="shared" ref="L81:L85" si="22">G81*4</f>
        <v>3588</v>
      </c>
      <c r="M81" s="54">
        <f t="shared" si="20"/>
        <v>4122</v>
      </c>
      <c r="N81" s="28">
        <f t="shared" si="5"/>
        <v>3.6770740410347904</v>
      </c>
      <c r="O81" s="75">
        <f>SQRT((((1-N85)^2)*D85+((2-N85)^2)*E85+((3-N85)^2)*F85+((4-N85)^2)*G85)/H85)</f>
        <v>0.91023225058199075</v>
      </c>
      <c r="P81" s="10">
        <v>3</v>
      </c>
      <c r="Q81" s="10">
        <v>13</v>
      </c>
      <c r="R81" s="10">
        <v>1</v>
      </c>
    </row>
    <row r="82" spans="1:20" ht="15" customHeight="1">
      <c r="A82" s="71"/>
      <c r="B82" s="3" t="s">
        <v>43</v>
      </c>
      <c r="C82" s="11">
        <v>1001</v>
      </c>
      <c r="D82" s="11">
        <v>448</v>
      </c>
      <c r="E82" s="11">
        <v>311</v>
      </c>
      <c r="F82" s="11">
        <v>833</v>
      </c>
      <c r="G82" s="11">
        <v>2675</v>
      </c>
      <c r="H82" s="17">
        <f>SUM(D82:G82)</f>
        <v>4267</v>
      </c>
      <c r="I82" s="54">
        <f t="shared" si="21"/>
        <v>448</v>
      </c>
      <c r="J82" s="54">
        <f t="shared" si="1"/>
        <v>622</v>
      </c>
      <c r="K82" s="54">
        <f t="shared" si="2"/>
        <v>2499</v>
      </c>
      <c r="L82" s="54">
        <f t="shared" si="22"/>
        <v>10700</v>
      </c>
      <c r="M82" s="54">
        <f t="shared" si="20"/>
        <v>14269</v>
      </c>
      <c r="N82" s="28">
        <f t="shared" si="5"/>
        <v>3.3440356222170142</v>
      </c>
      <c r="O82" s="75"/>
      <c r="P82" s="10">
        <v>14</v>
      </c>
      <c r="Q82" s="10">
        <v>57</v>
      </c>
      <c r="R82" s="10">
        <v>11</v>
      </c>
    </row>
    <row r="83" spans="1:20" ht="15" customHeight="1">
      <c r="A83" s="71"/>
      <c r="B83" s="3" t="s">
        <v>44</v>
      </c>
      <c r="C83" s="11">
        <v>264</v>
      </c>
      <c r="D83" s="11">
        <v>182</v>
      </c>
      <c r="E83" s="11">
        <v>121</v>
      </c>
      <c r="F83" s="11">
        <v>368</v>
      </c>
      <c r="G83" s="11">
        <v>1633</v>
      </c>
      <c r="H83" s="17">
        <f>SUM(D83:G83)</f>
        <v>2304</v>
      </c>
      <c r="I83" s="54">
        <f t="shared" si="21"/>
        <v>182</v>
      </c>
      <c r="J83" s="54">
        <f t="shared" si="1"/>
        <v>242</v>
      </c>
      <c r="K83" s="54">
        <f t="shared" si="2"/>
        <v>1104</v>
      </c>
      <c r="L83" s="54">
        <f t="shared" si="22"/>
        <v>6532</v>
      </c>
      <c r="M83" s="54">
        <f t="shared" si="20"/>
        <v>8060</v>
      </c>
      <c r="N83" s="28">
        <f t="shared" si="5"/>
        <v>3.4982638888888888</v>
      </c>
      <c r="O83" s="75"/>
      <c r="P83" s="10">
        <v>5</v>
      </c>
      <c r="Q83" s="10">
        <v>17</v>
      </c>
      <c r="R83" s="10">
        <v>4</v>
      </c>
    </row>
    <row r="84" spans="1:20" ht="15" customHeight="1">
      <c r="A84" s="71"/>
      <c r="B84" s="3" t="s">
        <v>45</v>
      </c>
      <c r="C84" s="11">
        <v>460</v>
      </c>
      <c r="D84" s="11">
        <v>79</v>
      </c>
      <c r="E84" s="11">
        <v>139</v>
      </c>
      <c r="F84" s="11">
        <v>395</v>
      </c>
      <c r="G84" s="11">
        <v>1651</v>
      </c>
      <c r="H84" s="17">
        <f>SUM(D84:G84)</f>
        <v>2264</v>
      </c>
      <c r="I84" s="54">
        <f t="shared" si="21"/>
        <v>79</v>
      </c>
      <c r="J84" s="54">
        <f t="shared" si="1"/>
        <v>278</v>
      </c>
      <c r="K84" s="54">
        <f t="shared" si="2"/>
        <v>1185</v>
      </c>
      <c r="L84" s="54">
        <f t="shared" si="22"/>
        <v>6604</v>
      </c>
      <c r="M84" s="54">
        <f t="shared" si="20"/>
        <v>8146</v>
      </c>
      <c r="N84" s="28">
        <f t="shared" si="5"/>
        <v>3.5980565371024733</v>
      </c>
      <c r="O84" s="75"/>
      <c r="P84" s="10">
        <v>6</v>
      </c>
      <c r="Q84" s="10">
        <v>16</v>
      </c>
      <c r="R84" s="10">
        <v>4</v>
      </c>
    </row>
    <row r="85" spans="1:20">
      <c r="A85" s="71"/>
      <c r="B85" s="14" t="s">
        <v>148</v>
      </c>
      <c r="C85" s="16">
        <f>SUM(C81:C84)</f>
        <v>1888</v>
      </c>
      <c r="D85" s="16">
        <f>SUM(D81:D84)</f>
        <v>756</v>
      </c>
      <c r="E85" s="16">
        <f>SUM(E81:E84)</f>
        <v>615</v>
      </c>
      <c r="F85" s="16">
        <f>SUM(F81:F84)</f>
        <v>1729</v>
      </c>
      <c r="G85" s="16">
        <f>SUM(G81:G84)</f>
        <v>6856</v>
      </c>
      <c r="H85" s="16">
        <f>SUM(D85:G85)</f>
        <v>9956</v>
      </c>
      <c r="I85" s="55">
        <f t="shared" si="21"/>
        <v>756</v>
      </c>
      <c r="J85" s="55">
        <f t="shared" si="1"/>
        <v>1230</v>
      </c>
      <c r="K85" s="55">
        <f t="shared" si="2"/>
        <v>5187</v>
      </c>
      <c r="L85" s="55">
        <f t="shared" si="22"/>
        <v>27424</v>
      </c>
      <c r="M85" s="55">
        <f t="shared" si="20"/>
        <v>34597</v>
      </c>
      <c r="N85" s="27">
        <f t="shared" si="5"/>
        <v>3.4749899558055444</v>
      </c>
      <c r="O85" s="75"/>
      <c r="P85" s="16">
        <f>SUM(P81:P84)</f>
        <v>28</v>
      </c>
      <c r="Q85" s="16">
        <f>SUM(Q81:Q84)</f>
        <v>103</v>
      </c>
      <c r="R85" s="16">
        <f>SUM(R81:R84)</f>
        <v>20</v>
      </c>
    </row>
    <row r="86" spans="1:20">
      <c r="A86" s="70"/>
      <c r="B86" s="70"/>
      <c r="C86" s="70"/>
      <c r="D86" s="70"/>
      <c r="E86" s="70"/>
      <c r="F86" s="70"/>
      <c r="G86" s="70"/>
      <c r="H86" s="70"/>
      <c r="I86" s="70"/>
      <c r="J86" s="70"/>
      <c r="K86" s="70"/>
      <c r="L86" s="70"/>
      <c r="M86" s="70"/>
      <c r="N86" s="70"/>
      <c r="O86" s="70"/>
      <c r="P86" s="70"/>
      <c r="Q86" s="70"/>
      <c r="R86" s="70"/>
      <c r="T86" s="33"/>
    </row>
    <row r="87" spans="1:20" ht="15" customHeight="1">
      <c r="A87" s="73" t="s">
        <v>47</v>
      </c>
      <c r="B87" s="3" t="s">
        <v>48</v>
      </c>
      <c r="C87" s="11">
        <v>301</v>
      </c>
      <c r="D87" s="11">
        <v>155</v>
      </c>
      <c r="E87" s="11">
        <v>167</v>
      </c>
      <c r="F87" s="11">
        <v>369</v>
      </c>
      <c r="G87" s="11">
        <v>3508</v>
      </c>
      <c r="H87" s="17">
        <f>SUM(D87:G87)</f>
        <v>4199</v>
      </c>
      <c r="I87" s="54">
        <f t="shared" ref="I87:I90" si="23">D87*1</f>
        <v>155</v>
      </c>
      <c r="J87" s="54">
        <f t="shared" si="1"/>
        <v>334</v>
      </c>
      <c r="K87" s="54">
        <f t="shared" si="2"/>
        <v>1107</v>
      </c>
      <c r="L87" s="54">
        <f t="shared" ref="L87:L90" si="24">G87*4</f>
        <v>14032</v>
      </c>
      <c r="M87" s="54">
        <f t="shared" si="20"/>
        <v>15628</v>
      </c>
      <c r="N87" s="28">
        <f t="shared" si="5"/>
        <v>3.721838532984044</v>
      </c>
      <c r="O87" s="75">
        <f>SQRT((((1-N90)^2)*D90+((2-N90)^2)*E90+((3-N90)^2)*F90+((4-N90)^2)*G90)/H90)</f>
        <v>0.77339005864714239</v>
      </c>
      <c r="P87" s="10">
        <v>29</v>
      </c>
      <c r="Q87" s="10">
        <v>19</v>
      </c>
      <c r="R87" s="10">
        <v>4</v>
      </c>
    </row>
    <row r="88" spans="1:20" ht="15" customHeight="1">
      <c r="A88" s="73"/>
      <c r="B88" s="3" t="s">
        <v>49</v>
      </c>
      <c r="C88" s="11">
        <v>1920</v>
      </c>
      <c r="D88" s="11">
        <v>280</v>
      </c>
      <c r="E88" s="11">
        <v>388</v>
      </c>
      <c r="F88" s="11">
        <v>1185</v>
      </c>
      <c r="G88" s="11">
        <v>5707</v>
      </c>
      <c r="H88" s="17">
        <f>SUM(D88:G88)</f>
        <v>7560</v>
      </c>
      <c r="I88" s="54">
        <f t="shared" si="23"/>
        <v>280</v>
      </c>
      <c r="J88" s="54">
        <f t="shared" si="1"/>
        <v>776</v>
      </c>
      <c r="K88" s="54">
        <f t="shared" si="2"/>
        <v>3555</v>
      </c>
      <c r="L88" s="54">
        <f t="shared" si="24"/>
        <v>22828</v>
      </c>
      <c r="M88" s="54">
        <f t="shared" si="20"/>
        <v>27439</v>
      </c>
      <c r="N88" s="28">
        <f t="shared" si="5"/>
        <v>3.6294973544973543</v>
      </c>
      <c r="O88" s="75"/>
      <c r="P88" s="10">
        <v>30</v>
      </c>
      <c r="Q88" s="10">
        <v>45</v>
      </c>
      <c r="R88" s="10">
        <v>21</v>
      </c>
    </row>
    <row r="89" spans="1:20" ht="15" customHeight="1">
      <c r="A89" s="73"/>
      <c r="B89" s="3" t="s">
        <v>50</v>
      </c>
      <c r="C89" s="11">
        <v>732</v>
      </c>
      <c r="D89" s="11">
        <v>337</v>
      </c>
      <c r="E89" s="11">
        <v>484</v>
      </c>
      <c r="F89" s="11">
        <v>1052</v>
      </c>
      <c r="G89" s="11">
        <v>4859</v>
      </c>
      <c r="H89" s="17">
        <f>SUM(D89:G89)</f>
        <v>6732</v>
      </c>
      <c r="I89" s="54">
        <f t="shared" si="23"/>
        <v>337</v>
      </c>
      <c r="J89" s="54">
        <f t="shared" si="1"/>
        <v>968</v>
      </c>
      <c r="K89" s="54">
        <f t="shared" si="2"/>
        <v>3156</v>
      </c>
      <c r="L89" s="54">
        <f t="shared" si="24"/>
        <v>19436</v>
      </c>
      <c r="M89" s="54">
        <f t="shared" si="20"/>
        <v>23897</v>
      </c>
      <c r="N89" s="28">
        <f t="shared" si="5"/>
        <v>3.5497623291740941</v>
      </c>
      <c r="O89" s="75"/>
      <c r="P89" s="10">
        <v>24</v>
      </c>
      <c r="Q89" s="10">
        <v>44</v>
      </c>
      <c r="R89" s="10">
        <v>13</v>
      </c>
    </row>
    <row r="90" spans="1:20">
      <c r="A90" s="73"/>
      <c r="B90" s="14" t="s">
        <v>148</v>
      </c>
      <c r="C90" s="16">
        <f>SUM(C87:C89)</f>
        <v>2953</v>
      </c>
      <c r="D90" s="16">
        <f>SUM(D87:D89)</f>
        <v>772</v>
      </c>
      <c r="E90" s="16">
        <f>SUM(E87:E89)</f>
        <v>1039</v>
      </c>
      <c r="F90" s="16">
        <f>SUM(F87:F89)</f>
        <v>2606</v>
      </c>
      <c r="G90" s="16">
        <f>SUM(G87:G89)</f>
        <v>14074</v>
      </c>
      <c r="H90" s="16">
        <f>SUM(D90:G90)</f>
        <v>18491</v>
      </c>
      <c r="I90" s="55">
        <f t="shared" si="23"/>
        <v>772</v>
      </c>
      <c r="J90" s="55">
        <f t="shared" si="1"/>
        <v>2078</v>
      </c>
      <c r="K90" s="55">
        <f t="shared" si="2"/>
        <v>7818</v>
      </c>
      <c r="L90" s="55">
        <f t="shared" si="24"/>
        <v>56296</v>
      </c>
      <c r="M90" s="55">
        <f t="shared" si="20"/>
        <v>66964</v>
      </c>
      <c r="N90" s="27">
        <f t="shared" si="5"/>
        <v>3.6214374560597049</v>
      </c>
      <c r="O90" s="75"/>
      <c r="P90" s="16">
        <f>SUM(P87:P89)</f>
        <v>83</v>
      </c>
      <c r="Q90" s="16">
        <f>SUM(Q87:Q89)</f>
        <v>108</v>
      </c>
      <c r="R90" s="16">
        <f>SUM(R87:R89)</f>
        <v>38</v>
      </c>
    </row>
    <row r="91" spans="1:20">
      <c r="A91" s="70"/>
      <c r="B91" s="70"/>
      <c r="C91" s="70"/>
      <c r="D91" s="70"/>
      <c r="E91" s="70"/>
      <c r="F91" s="70"/>
      <c r="G91" s="70"/>
      <c r="H91" s="70"/>
      <c r="I91" s="70"/>
      <c r="J91" s="70"/>
      <c r="K91" s="70"/>
      <c r="L91" s="70"/>
      <c r="M91" s="70"/>
      <c r="N91" s="70"/>
      <c r="O91" s="70"/>
      <c r="P91" s="70"/>
      <c r="Q91" s="70"/>
      <c r="R91" s="70"/>
      <c r="T91" s="33"/>
    </row>
    <row r="92" spans="1:20" ht="15" customHeight="1">
      <c r="A92" s="71" t="s">
        <v>51</v>
      </c>
      <c r="B92" s="3" t="s">
        <v>52</v>
      </c>
      <c r="C92" s="11">
        <v>310</v>
      </c>
      <c r="D92" s="11">
        <v>121</v>
      </c>
      <c r="E92" s="11">
        <v>334</v>
      </c>
      <c r="F92" s="11">
        <v>805</v>
      </c>
      <c r="G92" s="11">
        <v>3194</v>
      </c>
      <c r="H92" s="11">
        <f t="shared" ref="H92:H97" si="25">SUM(D92:G92)</f>
        <v>4454</v>
      </c>
      <c r="I92" s="54">
        <f t="shared" ref="I92:I93" si="26">D92*1</f>
        <v>121</v>
      </c>
      <c r="J92" s="54">
        <f t="shared" si="1"/>
        <v>668</v>
      </c>
      <c r="K92" s="54">
        <f t="shared" si="2"/>
        <v>2415</v>
      </c>
      <c r="L92" s="54">
        <f t="shared" ref="L92:L95" si="27">G92*4</f>
        <v>12776</v>
      </c>
      <c r="M92" s="54">
        <f t="shared" si="20"/>
        <v>15980</v>
      </c>
      <c r="N92" s="28">
        <f t="shared" si="5"/>
        <v>3.5877862595419847</v>
      </c>
      <c r="O92" s="75">
        <f>SQRT((((1-N97)^2)*D97+((2-N97)^2)*E97+((3-N97)^2)*F97+((4-N97)^2)*G97)/H97)</f>
        <v>0.82060766696358178</v>
      </c>
      <c r="P92" s="10">
        <v>26</v>
      </c>
      <c r="Q92" s="10">
        <v>5</v>
      </c>
      <c r="R92" s="10">
        <v>1</v>
      </c>
    </row>
    <row r="93" spans="1:20" ht="15" customHeight="1">
      <c r="A93" s="71"/>
      <c r="B93" s="3" t="s">
        <v>55</v>
      </c>
      <c r="C93" s="11">
        <v>676</v>
      </c>
      <c r="D93" s="11">
        <v>505</v>
      </c>
      <c r="E93" s="11">
        <v>732</v>
      </c>
      <c r="F93" s="11">
        <v>1967</v>
      </c>
      <c r="G93" s="11">
        <v>9560</v>
      </c>
      <c r="H93" s="11">
        <f t="shared" si="25"/>
        <v>12764</v>
      </c>
      <c r="I93" s="54">
        <f t="shared" si="26"/>
        <v>505</v>
      </c>
      <c r="J93" s="54">
        <f t="shared" si="1"/>
        <v>1464</v>
      </c>
      <c r="K93" s="54">
        <f t="shared" si="2"/>
        <v>5901</v>
      </c>
      <c r="L93" s="54">
        <f t="shared" si="27"/>
        <v>38240</v>
      </c>
      <c r="M93" s="54">
        <f t="shared" si="20"/>
        <v>46110</v>
      </c>
      <c r="N93" s="28">
        <f t="shared" si="5"/>
        <v>3.6125039172673143</v>
      </c>
      <c r="O93" s="75"/>
      <c r="P93" s="10">
        <v>117</v>
      </c>
      <c r="Q93" s="10">
        <v>90</v>
      </c>
      <c r="R93" s="10">
        <v>6</v>
      </c>
    </row>
    <row r="94" spans="1:20" ht="15" customHeight="1">
      <c r="A94" s="71"/>
      <c r="B94" s="3" t="s">
        <v>53</v>
      </c>
      <c r="C94" s="11">
        <v>404</v>
      </c>
      <c r="D94" s="11">
        <v>401</v>
      </c>
      <c r="E94" s="11">
        <v>405</v>
      </c>
      <c r="F94" s="11">
        <v>796</v>
      </c>
      <c r="G94" s="11">
        <v>3418</v>
      </c>
      <c r="H94" s="11">
        <f t="shared" si="25"/>
        <v>5020</v>
      </c>
      <c r="I94" s="54">
        <f t="shared" ref="I94:I170" si="28">D94*1</f>
        <v>401</v>
      </c>
      <c r="J94" s="54">
        <f t="shared" si="1"/>
        <v>810</v>
      </c>
      <c r="K94" s="54">
        <f t="shared" si="2"/>
        <v>2388</v>
      </c>
      <c r="L94" s="54">
        <f t="shared" si="27"/>
        <v>13672</v>
      </c>
      <c r="M94" s="54">
        <f t="shared" si="20"/>
        <v>17271</v>
      </c>
      <c r="N94" s="28">
        <f t="shared" si="5"/>
        <v>3.4404382470119521</v>
      </c>
      <c r="O94" s="75"/>
      <c r="P94" s="10">
        <v>30</v>
      </c>
      <c r="Q94" s="10">
        <v>26</v>
      </c>
      <c r="R94" s="10">
        <v>7</v>
      </c>
    </row>
    <row r="95" spans="1:20" ht="17.25" customHeight="1">
      <c r="A95" s="71"/>
      <c r="B95" s="3" t="s">
        <v>54</v>
      </c>
      <c r="C95" s="11">
        <v>624</v>
      </c>
      <c r="D95" s="11">
        <v>301</v>
      </c>
      <c r="E95" s="11">
        <v>338</v>
      </c>
      <c r="F95" s="11">
        <v>783</v>
      </c>
      <c r="G95" s="11">
        <v>3594</v>
      </c>
      <c r="H95" s="11">
        <f t="shared" si="25"/>
        <v>5016</v>
      </c>
      <c r="I95" s="54">
        <f t="shared" si="28"/>
        <v>301</v>
      </c>
      <c r="J95" s="54">
        <f t="shared" si="1"/>
        <v>676</v>
      </c>
      <c r="K95" s="54">
        <f t="shared" si="2"/>
        <v>2349</v>
      </c>
      <c r="L95" s="54">
        <f t="shared" si="27"/>
        <v>14376</v>
      </c>
      <c r="M95" s="54">
        <f t="shared" si="20"/>
        <v>17702</v>
      </c>
      <c r="N95" s="28">
        <f t="shared" si="5"/>
        <v>3.5291068580542264</v>
      </c>
      <c r="O95" s="75"/>
      <c r="P95" s="10">
        <v>34</v>
      </c>
      <c r="Q95" s="10">
        <v>28</v>
      </c>
      <c r="R95" s="10">
        <v>5</v>
      </c>
    </row>
    <row r="96" spans="1:20" ht="15" customHeight="1">
      <c r="A96" s="71"/>
      <c r="B96" s="3" t="s">
        <v>56</v>
      </c>
      <c r="C96" s="11">
        <v>593</v>
      </c>
      <c r="D96" s="11">
        <v>226</v>
      </c>
      <c r="E96" s="11">
        <v>239</v>
      </c>
      <c r="F96" s="11">
        <v>611</v>
      </c>
      <c r="G96" s="11">
        <v>3071</v>
      </c>
      <c r="H96" s="11">
        <f t="shared" si="25"/>
        <v>4147</v>
      </c>
      <c r="I96" s="54">
        <f t="shared" si="28"/>
        <v>226</v>
      </c>
      <c r="J96" s="54">
        <f>E96*2</f>
        <v>478</v>
      </c>
      <c r="K96" s="54">
        <f t="shared" si="2"/>
        <v>1833</v>
      </c>
      <c r="L96" s="54">
        <f t="shared" ref="L96" si="29">G96*4</f>
        <v>12284</v>
      </c>
      <c r="M96" s="54">
        <f>SUM(I96:L96)</f>
        <v>14821</v>
      </c>
      <c r="N96" s="28">
        <f t="shared" si="5"/>
        <v>3.5739088497709188</v>
      </c>
      <c r="O96" s="75"/>
      <c r="P96" s="10">
        <v>32</v>
      </c>
      <c r="Q96" s="10">
        <v>22</v>
      </c>
      <c r="R96" s="10">
        <v>1</v>
      </c>
    </row>
    <row r="97" spans="1:20">
      <c r="A97" s="71"/>
      <c r="B97" s="14" t="s">
        <v>148</v>
      </c>
      <c r="C97" s="16">
        <f>SUM(C92:C96)</f>
        <v>2607</v>
      </c>
      <c r="D97" s="16">
        <f>SUM(D92:D96)</f>
        <v>1554</v>
      </c>
      <c r="E97" s="16">
        <f>SUM(E92:E96)</f>
        <v>2048</v>
      </c>
      <c r="F97" s="16">
        <f>SUM(F92:F96)</f>
        <v>4962</v>
      </c>
      <c r="G97" s="16">
        <f>SUM(G92:G96)</f>
        <v>22837</v>
      </c>
      <c r="H97" s="16">
        <f t="shared" si="25"/>
        <v>31401</v>
      </c>
      <c r="I97" s="55">
        <f t="shared" si="28"/>
        <v>1554</v>
      </c>
      <c r="J97" s="55">
        <f>E97*2</f>
        <v>4096</v>
      </c>
      <c r="K97" s="55">
        <f t="shared" si="2"/>
        <v>14886</v>
      </c>
      <c r="L97" s="55">
        <f>G97*4</f>
        <v>91348</v>
      </c>
      <c r="M97" s="55">
        <f>SUM(I97:L97)</f>
        <v>111884</v>
      </c>
      <c r="N97" s="27">
        <f t="shared" si="5"/>
        <v>3.563071239769434</v>
      </c>
      <c r="O97" s="75"/>
      <c r="P97" s="16">
        <f>SUM(P92:P96)</f>
        <v>239</v>
      </c>
      <c r="Q97" s="16">
        <f>SUM(Q92:Q96)</f>
        <v>171</v>
      </c>
      <c r="R97" s="16">
        <f>SUM(R92:R96)</f>
        <v>20</v>
      </c>
    </row>
    <row r="98" spans="1:20">
      <c r="A98" s="70"/>
      <c r="B98" s="70"/>
      <c r="C98" s="70"/>
      <c r="D98" s="70"/>
      <c r="E98" s="70"/>
      <c r="F98" s="70"/>
      <c r="G98" s="70"/>
      <c r="H98" s="70"/>
      <c r="I98" s="70"/>
      <c r="J98" s="70"/>
      <c r="K98" s="70"/>
      <c r="L98" s="70"/>
      <c r="M98" s="70"/>
      <c r="N98" s="70"/>
      <c r="O98" s="70"/>
      <c r="P98" s="70"/>
      <c r="Q98" s="70"/>
      <c r="R98" s="70"/>
    </row>
    <row r="99" spans="1:20" ht="15" customHeight="1">
      <c r="A99" s="73" t="s">
        <v>57</v>
      </c>
      <c r="B99" s="3" t="s">
        <v>58</v>
      </c>
      <c r="C99" s="11">
        <v>687</v>
      </c>
      <c r="D99" s="11">
        <v>600</v>
      </c>
      <c r="E99" s="11">
        <v>415</v>
      </c>
      <c r="F99" s="11">
        <v>688</v>
      </c>
      <c r="G99" s="11">
        <v>1774</v>
      </c>
      <c r="H99" s="17">
        <f t="shared" ref="H99:H104" si="30">SUM(D99:G99)</f>
        <v>3477</v>
      </c>
      <c r="I99" s="54">
        <f t="shared" si="28"/>
        <v>600</v>
      </c>
      <c r="J99" s="54">
        <f>E99*2</f>
        <v>830</v>
      </c>
      <c r="K99" s="54">
        <f t="shared" si="2"/>
        <v>2064</v>
      </c>
      <c r="L99" s="54">
        <f t="shared" ref="L99:L162" si="31">G99*4</f>
        <v>7096</v>
      </c>
      <c r="M99" s="54">
        <f>SUM(I99:L99)</f>
        <v>10590</v>
      </c>
      <c r="N99" s="28">
        <f t="shared" si="5"/>
        <v>3.0457290767903364</v>
      </c>
      <c r="O99" s="75">
        <f>SQRT((((1-N104)^2)*D104+((2-N104)^2)*E104+((3-N104)^2)*F104+((4-N104)^2)*G104)/H104)</f>
        <v>0.91113558751062129</v>
      </c>
      <c r="P99" s="10">
        <v>12</v>
      </c>
      <c r="Q99" s="10">
        <v>35</v>
      </c>
      <c r="R99" s="10">
        <v>6</v>
      </c>
    </row>
    <row r="100" spans="1:20" ht="15" customHeight="1">
      <c r="A100" s="73"/>
      <c r="B100" s="3" t="s">
        <v>59</v>
      </c>
      <c r="C100" s="11">
        <v>281</v>
      </c>
      <c r="D100" s="11">
        <v>63</v>
      </c>
      <c r="E100" s="11">
        <v>105</v>
      </c>
      <c r="F100" s="11">
        <v>321</v>
      </c>
      <c r="G100" s="11">
        <v>1150</v>
      </c>
      <c r="H100" s="17">
        <f t="shared" si="30"/>
        <v>1639</v>
      </c>
      <c r="I100" s="54">
        <f t="shared" si="28"/>
        <v>63</v>
      </c>
      <c r="J100" s="54">
        <f t="shared" ref="J100:J108" si="32">E100*2</f>
        <v>210</v>
      </c>
      <c r="K100" s="54">
        <f t="shared" si="2"/>
        <v>963</v>
      </c>
      <c r="L100" s="54">
        <f t="shared" si="31"/>
        <v>4600</v>
      </c>
      <c r="M100" s="54">
        <f t="shared" ref="M100:M176" si="33">SUM(I100:L100)</f>
        <v>5836</v>
      </c>
      <c r="N100" s="28">
        <f t="shared" si="5"/>
        <v>3.5607077486272116</v>
      </c>
      <c r="O100" s="75"/>
      <c r="P100" s="10">
        <v>16</v>
      </c>
      <c r="Q100" s="10">
        <v>8</v>
      </c>
      <c r="R100" s="10">
        <v>4</v>
      </c>
    </row>
    <row r="101" spans="1:20" ht="15" customHeight="1">
      <c r="A101" s="73"/>
      <c r="B101" s="3" t="s">
        <v>60</v>
      </c>
      <c r="C101" s="11">
        <v>866</v>
      </c>
      <c r="D101" s="11">
        <v>300</v>
      </c>
      <c r="E101" s="11">
        <v>405</v>
      </c>
      <c r="F101" s="11">
        <v>1034</v>
      </c>
      <c r="G101" s="11">
        <v>4775</v>
      </c>
      <c r="H101" s="17">
        <f t="shared" si="30"/>
        <v>6514</v>
      </c>
      <c r="I101" s="54">
        <f t="shared" si="28"/>
        <v>300</v>
      </c>
      <c r="J101" s="54">
        <f t="shared" si="32"/>
        <v>810</v>
      </c>
      <c r="K101" s="54">
        <f t="shared" ref="K101:K170" si="34">F101*3</f>
        <v>3102</v>
      </c>
      <c r="L101" s="54">
        <f t="shared" si="31"/>
        <v>19100</v>
      </c>
      <c r="M101" s="54">
        <f t="shared" si="33"/>
        <v>23312</v>
      </c>
      <c r="N101" s="28">
        <f t="shared" ref="N101:N122" si="35">M101/H101</f>
        <v>3.5787534540988641</v>
      </c>
      <c r="O101" s="75"/>
      <c r="P101" s="10">
        <v>11</v>
      </c>
      <c r="Q101" s="10">
        <v>61</v>
      </c>
      <c r="R101" s="10">
        <v>3</v>
      </c>
    </row>
    <row r="102" spans="1:20" ht="15" customHeight="1">
      <c r="A102" s="73"/>
      <c r="B102" s="3" t="s">
        <v>61</v>
      </c>
      <c r="C102" s="11">
        <v>349</v>
      </c>
      <c r="D102" s="11">
        <v>182</v>
      </c>
      <c r="E102" s="11">
        <v>157</v>
      </c>
      <c r="F102" s="11">
        <v>430</v>
      </c>
      <c r="G102" s="11">
        <v>2350</v>
      </c>
      <c r="H102" s="17">
        <f t="shared" si="30"/>
        <v>3119</v>
      </c>
      <c r="I102" s="54">
        <f t="shared" si="28"/>
        <v>182</v>
      </c>
      <c r="J102" s="54">
        <f t="shared" si="32"/>
        <v>314</v>
      </c>
      <c r="K102" s="54">
        <f t="shared" si="34"/>
        <v>1290</v>
      </c>
      <c r="L102" s="54">
        <f t="shared" si="31"/>
        <v>9400</v>
      </c>
      <c r="M102" s="54">
        <f t="shared" si="33"/>
        <v>11186</v>
      </c>
      <c r="N102" s="28">
        <f t="shared" si="35"/>
        <v>3.5864058993267074</v>
      </c>
      <c r="O102" s="75"/>
      <c r="P102" s="10">
        <v>13</v>
      </c>
      <c r="Q102" s="10">
        <v>22</v>
      </c>
      <c r="R102" s="10">
        <v>2</v>
      </c>
    </row>
    <row r="103" spans="1:20" ht="15" customHeight="1">
      <c r="A103" s="73"/>
      <c r="B103" s="3" t="s">
        <v>62</v>
      </c>
      <c r="C103" s="11">
        <v>1937</v>
      </c>
      <c r="D103" s="11">
        <v>342</v>
      </c>
      <c r="E103" s="11">
        <v>315</v>
      </c>
      <c r="F103" s="11">
        <v>769</v>
      </c>
      <c r="G103" s="11">
        <v>4005</v>
      </c>
      <c r="H103" s="17">
        <f t="shared" si="30"/>
        <v>5431</v>
      </c>
      <c r="I103" s="54">
        <f t="shared" si="28"/>
        <v>342</v>
      </c>
      <c r="J103" s="54">
        <f t="shared" si="32"/>
        <v>630</v>
      </c>
      <c r="K103" s="54">
        <f t="shared" si="34"/>
        <v>2307</v>
      </c>
      <c r="L103" s="54">
        <f t="shared" si="31"/>
        <v>16020</v>
      </c>
      <c r="M103" s="54">
        <f t="shared" si="33"/>
        <v>19299</v>
      </c>
      <c r="N103" s="28">
        <f t="shared" si="35"/>
        <v>3.5534892285030382</v>
      </c>
      <c r="O103" s="75"/>
      <c r="P103" s="10">
        <v>42</v>
      </c>
      <c r="Q103" s="10">
        <v>34</v>
      </c>
      <c r="R103" s="10">
        <v>24</v>
      </c>
    </row>
    <row r="104" spans="1:20">
      <c r="A104" s="73"/>
      <c r="B104" s="14" t="s">
        <v>148</v>
      </c>
      <c r="C104" s="16">
        <f>SUM(C99:C103)</f>
        <v>4120</v>
      </c>
      <c r="D104" s="16">
        <f>SUM(D99:D103)</f>
        <v>1487</v>
      </c>
      <c r="E104" s="16">
        <f>SUM(E99:E103)</f>
        <v>1397</v>
      </c>
      <c r="F104" s="16">
        <f>SUM(F99:F103)</f>
        <v>3242</v>
      </c>
      <c r="G104" s="16">
        <f>SUM(G99:G103)</f>
        <v>14054</v>
      </c>
      <c r="H104" s="16">
        <f t="shared" si="30"/>
        <v>20180</v>
      </c>
      <c r="I104" s="55">
        <f t="shared" si="28"/>
        <v>1487</v>
      </c>
      <c r="J104" s="55">
        <f t="shared" si="32"/>
        <v>2794</v>
      </c>
      <c r="K104" s="55">
        <f t="shared" si="34"/>
        <v>9726</v>
      </c>
      <c r="L104" s="55">
        <f t="shared" si="31"/>
        <v>56216</v>
      </c>
      <c r="M104" s="55">
        <f t="shared" si="33"/>
        <v>70223</v>
      </c>
      <c r="N104" s="27">
        <f t="shared" si="35"/>
        <v>3.4798315163528244</v>
      </c>
      <c r="O104" s="75"/>
      <c r="P104" s="16">
        <f>SUM(P99:P103)</f>
        <v>94</v>
      </c>
      <c r="Q104" s="16">
        <f>SUM(Q99:Q103)</f>
        <v>160</v>
      </c>
      <c r="R104" s="16">
        <f>SUM(R99:R103)</f>
        <v>39</v>
      </c>
    </row>
    <row r="105" spans="1:20">
      <c r="A105" s="70"/>
      <c r="B105" s="70"/>
      <c r="C105" s="70"/>
      <c r="D105" s="70"/>
      <c r="E105" s="70"/>
      <c r="F105" s="70"/>
      <c r="G105" s="70"/>
      <c r="H105" s="70"/>
      <c r="I105" s="70"/>
      <c r="J105" s="70"/>
      <c r="K105" s="70"/>
      <c r="L105" s="70"/>
      <c r="M105" s="70"/>
      <c r="N105" s="70"/>
      <c r="O105" s="70"/>
      <c r="P105" s="70"/>
      <c r="Q105" s="70"/>
      <c r="R105" s="70"/>
      <c r="T105" s="33"/>
    </row>
    <row r="106" spans="1:20" ht="24" customHeight="1">
      <c r="A106" s="71" t="s">
        <v>115</v>
      </c>
      <c r="B106" s="4" t="s">
        <v>116</v>
      </c>
      <c r="C106" s="11">
        <v>127</v>
      </c>
      <c r="D106" s="11">
        <v>61</v>
      </c>
      <c r="E106" s="11">
        <v>68</v>
      </c>
      <c r="F106" s="11">
        <v>294</v>
      </c>
      <c r="G106" s="11">
        <v>1394</v>
      </c>
      <c r="H106" s="17">
        <f>SUM(D106:G106)</f>
        <v>1817</v>
      </c>
      <c r="I106" s="54">
        <f t="shared" si="28"/>
        <v>61</v>
      </c>
      <c r="J106" s="54">
        <f t="shared" si="32"/>
        <v>136</v>
      </c>
      <c r="K106" s="54">
        <f t="shared" si="34"/>
        <v>882</v>
      </c>
      <c r="L106" s="54">
        <f t="shared" si="31"/>
        <v>5576</v>
      </c>
      <c r="M106" s="54">
        <f t="shared" si="33"/>
        <v>6655</v>
      </c>
      <c r="N106" s="28">
        <f t="shared" si="35"/>
        <v>3.662630709961475</v>
      </c>
      <c r="O106" s="75">
        <f>SQRT((((1-N108)^2)*D108+((2-N108)^2)*E108+((3-N108)^2)*F108+((4-N108)^2)*G108)/H108)</f>
        <v>0.8011433089135509</v>
      </c>
      <c r="P106" s="10">
        <v>7</v>
      </c>
      <c r="Q106" s="10">
        <v>8</v>
      </c>
      <c r="R106" s="10">
        <v>0</v>
      </c>
    </row>
    <row r="107" spans="1:20" ht="17.25" customHeight="1">
      <c r="A107" s="71"/>
      <c r="B107" s="4" t="s">
        <v>117</v>
      </c>
      <c r="C107" s="11">
        <v>78</v>
      </c>
      <c r="D107" s="11">
        <v>244</v>
      </c>
      <c r="E107" s="11">
        <v>316</v>
      </c>
      <c r="F107" s="11">
        <v>847</v>
      </c>
      <c r="G107" s="11">
        <v>3327</v>
      </c>
      <c r="H107" s="17">
        <f>SUM(D107:G107)</f>
        <v>4734</v>
      </c>
      <c r="I107" s="54">
        <f t="shared" si="28"/>
        <v>244</v>
      </c>
      <c r="J107" s="54">
        <f t="shared" si="32"/>
        <v>632</v>
      </c>
      <c r="K107" s="54">
        <f t="shared" si="34"/>
        <v>2541</v>
      </c>
      <c r="L107" s="54">
        <f t="shared" si="31"/>
        <v>13308</v>
      </c>
      <c r="M107" s="54">
        <f t="shared" si="33"/>
        <v>16725</v>
      </c>
      <c r="N107" s="28">
        <f t="shared" si="35"/>
        <v>3.5329531051964511</v>
      </c>
      <c r="O107" s="75"/>
      <c r="P107" s="10">
        <v>15</v>
      </c>
      <c r="Q107" s="10">
        <v>26</v>
      </c>
      <c r="R107" s="10">
        <v>0</v>
      </c>
    </row>
    <row r="108" spans="1:20">
      <c r="A108" s="71"/>
      <c r="B108" s="14" t="s">
        <v>148</v>
      </c>
      <c r="C108" s="16">
        <f>SUM(C106:C107)</f>
        <v>205</v>
      </c>
      <c r="D108" s="16">
        <f>SUM(D106:D107)</f>
        <v>305</v>
      </c>
      <c r="E108" s="16">
        <f>SUM(E106:E107)</f>
        <v>384</v>
      </c>
      <c r="F108" s="16">
        <f>SUM(F106:F107)</f>
        <v>1141</v>
      </c>
      <c r="G108" s="16">
        <f>SUM(G106:G107)</f>
        <v>4721</v>
      </c>
      <c r="H108" s="16">
        <f>SUM(D108:G108)</f>
        <v>6551</v>
      </c>
      <c r="I108" s="55">
        <f t="shared" si="28"/>
        <v>305</v>
      </c>
      <c r="J108" s="55">
        <f t="shared" si="32"/>
        <v>768</v>
      </c>
      <c r="K108" s="55">
        <f t="shared" si="34"/>
        <v>3423</v>
      </c>
      <c r="L108" s="55">
        <f t="shared" si="31"/>
        <v>18884</v>
      </c>
      <c r="M108" s="55">
        <f t="shared" si="33"/>
        <v>23380</v>
      </c>
      <c r="N108" s="27">
        <f t="shared" si="35"/>
        <v>3.5689207754541292</v>
      </c>
      <c r="O108" s="75"/>
      <c r="P108" s="16">
        <f>SUM(P106:P107)</f>
        <v>22</v>
      </c>
      <c r="Q108" s="16">
        <f>SUM(Q106:Q107)</f>
        <v>34</v>
      </c>
      <c r="R108" s="16">
        <f>SUM(R106:R107)</f>
        <v>0</v>
      </c>
    </row>
    <row r="109" spans="1:20">
      <c r="A109" s="70"/>
      <c r="B109" s="70"/>
      <c r="C109" s="70"/>
      <c r="D109" s="70"/>
      <c r="E109" s="70"/>
      <c r="F109" s="70"/>
      <c r="G109" s="70"/>
      <c r="H109" s="70"/>
      <c r="I109" s="70"/>
      <c r="J109" s="70"/>
      <c r="K109" s="70"/>
      <c r="L109" s="70"/>
      <c r="M109" s="70"/>
      <c r="N109" s="70"/>
      <c r="O109" s="70"/>
      <c r="P109" s="70"/>
      <c r="Q109" s="70"/>
      <c r="R109" s="70"/>
      <c r="T109" s="33"/>
    </row>
    <row r="110" spans="1:20" ht="18.75" customHeight="1">
      <c r="A110" s="71" t="s">
        <v>113</v>
      </c>
      <c r="B110" s="4" t="s">
        <v>114</v>
      </c>
      <c r="C110" s="11">
        <v>256</v>
      </c>
      <c r="D110" s="11">
        <v>392</v>
      </c>
      <c r="E110" s="11">
        <v>319</v>
      </c>
      <c r="F110" s="11">
        <v>823</v>
      </c>
      <c r="G110" s="11">
        <v>3430</v>
      </c>
      <c r="H110" s="11">
        <f>SUM(D110:G110)</f>
        <v>4964</v>
      </c>
      <c r="I110" s="54">
        <f t="shared" si="28"/>
        <v>392</v>
      </c>
      <c r="J110" s="54">
        <f>E110*2</f>
        <v>638</v>
      </c>
      <c r="K110" s="54">
        <f t="shared" si="34"/>
        <v>2469</v>
      </c>
      <c r="L110" s="54">
        <f t="shared" si="31"/>
        <v>13720</v>
      </c>
      <c r="M110" s="54">
        <f t="shared" si="33"/>
        <v>17219</v>
      </c>
      <c r="N110" s="28">
        <f t="shared" si="35"/>
        <v>3.4687751813053991</v>
      </c>
      <c r="O110" s="75">
        <f>SQRT((((1-N113)^2)*D113+((2-N113)^2)*E113+((3-N113)^2)*F113+((4-N113)^2)*G113)/H113)</f>
        <v>0.89868245137557634</v>
      </c>
      <c r="P110" s="10">
        <v>25</v>
      </c>
      <c r="Q110" s="10">
        <v>20</v>
      </c>
      <c r="R110" s="10">
        <v>1</v>
      </c>
    </row>
    <row r="111" spans="1:20" ht="18" customHeight="1">
      <c r="A111" s="71"/>
      <c r="B111" s="4" t="s">
        <v>24</v>
      </c>
      <c r="C111" s="11">
        <v>173</v>
      </c>
      <c r="D111" s="11">
        <v>370</v>
      </c>
      <c r="E111" s="11">
        <v>329</v>
      </c>
      <c r="F111" s="11">
        <v>801</v>
      </c>
      <c r="G111" s="11">
        <v>2431</v>
      </c>
      <c r="H111" s="11">
        <f>SUM(D111:G111)</f>
        <v>3931</v>
      </c>
      <c r="I111" s="54">
        <f t="shared" si="28"/>
        <v>370</v>
      </c>
      <c r="J111" s="54">
        <f t="shared" ref="J111:J177" si="36">E111*2</f>
        <v>658</v>
      </c>
      <c r="K111" s="54">
        <f t="shared" si="34"/>
        <v>2403</v>
      </c>
      <c r="L111" s="54">
        <f t="shared" si="31"/>
        <v>9724</v>
      </c>
      <c r="M111" s="54">
        <f t="shared" si="33"/>
        <v>13155</v>
      </c>
      <c r="N111" s="28">
        <f t="shared" si="35"/>
        <v>3.3464767234800306</v>
      </c>
      <c r="O111" s="75"/>
      <c r="P111" s="10">
        <v>15</v>
      </c>
      <c r="Q111" s="10">
        <v>31</v>
      </c>
      <c r="R111" s="10">
        <v>1</v>
      </c>
    </row>
    <row r="112" spans="1:20" ht="15" customHeight="1">
      <c r="A112" s="71"/>
      <c r="B112" s="4" t="s">
        <v>23</v>
      </c>
      <c r="C112" s="11">
        <v>315</v>
      </c>
      <c r="D112" s="11">
        <v>189</v>
      </c>
      <c r="E112" s="11">
        <v>282</v>
      </c>
      <c r="F112" s="11">
        <v>827</v>
      </c>
      <c r="G112" s="11">
        <v>3355</v>
      </c>
      <c r="H112" s="11">
        <f>SUM(D112:G112)</f>
        <v>4653</v>
      </c>
      <c r="I112" s="54">
        <f t="shared" si="28"/>
        <v>189</v>
      </c>
      <c r="J112" s="54">
        <f t="shared" si="36"/>
        <v>564</v>
      </c>
      <c r="K112" s="54">
        <f t="shared" si="34"/>
        <v>2481</v>
      </c>
      <c r="L112" s="54">
        <f t="shared" si="31"/>
        <v>13420</v>
      </c>
      <c r="M112" s="54">
        <f t="shared" si="33"/>
        <v>16654</v>
      </c>
      <c r="N112" s="28">
        <f t="shared" si="35"/>
        <v>3.5791962174940899</v>
      </c>
      <c r="O112" s="75"/>
      <c r="P112" s="10">
        <v>28</v>
      </c>
      <c r="Q112" s="10">
        <v>23</v>
      </c>
      <c r="R112" s="10">
        <v>3</v>
      </c>
    </row>
    <row r="113" spans="1:20">
      <c r="A113" s="71"/>
      <c r="B113" s="14" t="s">
        <v>148</v>
      </c>
      <c r="C113" s="16"/>
      <c r="D113" s="16">
        <f>SUM(D110:D112)</f>
        <v>951</v>
      </c>
      <c r="E113" s="16">
        <f>SUM(E110:E112)</f>
        <v>930</v>
      </c>
      <c r="F113" s="16">
        <f>SUM(F110:F112)</f>
        <v>2451</v>
      </c>
      <c r="G113" s="16">
        <f>SUM(G110:G112)</f>
        <v>9216</v>
      </c>
      <c r="H113" s="16">
        <f>SUM(D113:G113)</f>
        <v>13548</v>
      </c>
      <c r="I113" s="55">
        <f t="shared" si="28"/>
        <v>951</v>
      </c>
      <c r="J113" s="55">
        <f t="shared" si="36"/>
        <v>1860</v>
      </c>
      <c r="K113" s="55">
        <f t="shared" si="34"/>
        <v>7353</v>
      </c>
      <c r="L113" s="55">
        <f t="shared" si="31"/>
        <v>36864</v>
      </c>
      <c r="M113" s="55">
        <f t="shared" si="33"/>
        <v>47028</v>
      </c>
      <c r="N113" s="27">
        <f t="shared" si="35"/>
        <v>3.4712134632418068</v>
      </c>
      <c r="O113" s="75"/>
      <c r="P113" s="16">
        <f>SUM(P110:P112)</f>
        <v>68</v>
      </c>
      <c r="Q113" s="16">
        <f>SUM(Q110:Q112)</f>
        <v>74</v>
      </c>
      <c r="R113" s="16">
        <f>SUM(R110:R112)</f>
        <v>5</v>
      </c>
    </row>
    <row r="114" spans="1:20">
      <c r="A114" s="70"/>
      <c r="B114" s="70"/>
      <c r="C114" s="70"/>
      <c r="D114" s="70"/>
      <c r="E114" s="70"/>
      <c r="F114" s="70"/>
      <c r="G114" s="70"/>
      <c r="H114" s="70"/>
      <c r="I114" s="70"/>
      <c r="J114" s="70"/>
      <c r="K114" s="70"/>
      <c r="L114" s="70"/>
      <c r="M114" s="70"/>
      <c r="N114" s="70"/>
      <c r="O114" s="70"/>
      <c r="P114" s="70"/>
      <c r="Q114" s="70"/>
      <c r="R114" s="70"/>
      <c r="T114" s="33"/>
    </row>
    <row r="115" spans="1:20" ht="15" customHeight="1">
      <c r="A115" s="71" t="s">
        <v>108</v>
      </c>
      <c r="B115" s="4" t="s">
        <v>81</v>
      </c>
      <c r="C115" s="11">
        <v>179</v>
      </c>
      <c r="D115" s="11">
        <v>208</v>
      </c>
      <c r="E115" s="11">
        <v>189</v>
      </c>
      <c r="F115" s="11">
        <v>590</v>
      </c>
      <c r="G115" s="11">
        <v>2734</v>
      </c>
      <c r="H115" s="17">
        <f t="shared" ref="H115:H122" si="37">SUM(D115:G115)</f>
        <v>3721</v>
      </c>
      <c r="I115" s="54">
        <f t="shared" si="28"/>
        <v>208</v>
      </c>
      <c r="J115" s="54">
        <f t="shared" si="36"/>
        <v>378</v>
      </c>
      <c r="K115" s="54">
        <f t="shared" si="34"/>
        <v>1770</v>
      </c>
      <c r="L115" s="54">
        <f t="shared" si="31"/>
        <v>10936</v>
      </c>
      <c r="M115" s="54">
        <f t="shared" si="33"/>
        <v>13292</v>
      </c>
      <c r="N115" s="28">
        <f t="shared" si="35"/>
        <v>3.5721580220370868</v>
      </c>
      <c r="O115" s="75">
        <f>SQRT((((1-N122)^2)*D122+((2-N122)^2)*E122+((3-N122)^2)*F122+((4-N122)^2)*G122)/H122)</f>
        <v>0.83489422859858087</v>
      </c>
      <c r="P115" s="47">
        <v>11</v>
      </c>
      <c r="Q115" s="47">
        <v>15</v>
      </c>
      <c r="R115" s="47">
        <v>1</v>
      </c>
    </row>
    <row r="116" spans="1:20" ht="15" customHeight="1">
      <c r="A116" s="71"/>
      <c r="B116" s="4" t="s">
        <v>91</v>
      </c>
      <c r="C116" s="11">
        <v>297</v>
      </c>
      <c r="D116" s="11">
        <v>351</v>
      </c>
      <c r="E116" s="11">
        <v>457</v>
      </c>
      <c r="F116" s="11">
        <v>1049</v>
      </c>
      <c r="G116" s="11">
        <v>4722</v>
      </c>
      <c r="H116" s="17">
        <f t="shared" si="37"/>
        <v>6579</v>
      </c>
      <c r="I116" s="54">
        <f t="shared" si="28"/>
        <v>351</v>
      </c>
      <c r="J116" s="54">
        <f t="shared" si="36"/>
        <v>914</v>
      </c>
      <c r="K116" s="54">
        <f t="shared" si="34"/>
        <v>3147</v>
      </c>
      <c r="L116" s="54">
        <f t="shared" si="31"/>
        <v>18888</v>
      </c>
      <c r="M116" s="54">
        <f t="shared" si="33"/>
        <v>23300</v>
      </c>
      <c r="N116" s="28">
        <f t="shared" si="35"/>
        <v>3.5415716674266604</v>
      </c>
      <c r="O116" s="75"/>
      <c r="P116" s="47">
        <v>35</v>
      </c>
      <c r="Q116" s="47">
        <v>29</v>
      </c>
      <c r="R116" s="47">
        <v>4</v>
      </c>
    </row>
    <row r="117" spans="1:20" ht="15" customHeight="1">
      <c r="A117" s="71"/>
      <c r="B117" s="4" t="s">
        <v>77</v>
      </c>
      <c r="C117" s="11">
        <v>112</v>
      </c>
      <c r="D117" s="11">
        <v>77</v>
      </c>
      <c r="E117" s="11">
        <v>174</v>
      </c>
      <c r="F117" s="11">
        <v>482</v>
      </c>
      <c r="G117" s="11">
        <v>1771</v>
      </c>
      <c r="H117" s="17">
        <f t="shared" si="37"/>
        <v>2504</v>
      </c>
      <c r="I117" s="54">
        <f t="shared" si="28"/>
        <v>77</v>
      </c>
      <c r="J117" s="54">
        <f t="shared" si="36"/>
        <v>348</v>
      </c>
      <c r="K117" s="54">
        <f t="shared" si="34"/>
        <v>1446</v>
      </c>
      <c r="L117" s="54">
        <f t="shared" si="31"/>
        <v>7084</v>
      </c>
      <c r="M117" s="54">
        <f t="shared" si="33"/>
        <v>8955</v>
      </c>
      <c r="N117" s="28">
        <f t="shared" si="35"/>
        <v>3.5762779552715656</v>
      </c>
      <c r="O117" s="75"/>
      <c r="P117" s="47">
        <v>15</v>
      </c>
      <c r="Q117" s="47">
        <v>4</v>
      </c>
      <c r="R117" s="47">
        <v>0</v>
      </c>
    </row>
    <row r="118" spans="1:20" ht="15" customHeight="1">
      <c r="A118" s="71"/>
      <c r="B118" s="4" t="s">
        <v>109</v>
      </c>
      <c r="C118" s="11">
        <v>315</v>
      </c>
      <c r="D118" s="11">
        <v>263</v>
      </c>
      <c r="E118" s="11">
        <v>248</v>
      </c>
      <c r="F118" s="11">
        <v>618</v>
      </c>
      <c r="G118" s="11">
        <v>2336</v>
      </c>
      <c r="H118" s="17">
        <f t="shared" si="37"/>
        <v>3465</v>
      </c>
      <c r="I118" s="54">
        <f t="shared" si="28"/>
        <v>263</v>
      </c>
      <c r="J118" s="54">
        <f t="shared" si="36"/>
        <v>496</v>
      </c>
      <c r="K118" s="54">
        <f t="shared" si="34"/>
        <v>1854</v>
      </c>
      <c r="L118" s="54">
        <f t="shared" si="31"/>
        <v>9344</v>
      </c>
      <c r="M118" s="54">
        <f t="shared" si="33"/>
        <v>11957</v>
      </c>
      <c r="N118" s="28">
        <f t="shared" si="35"/>
        <v>3.450793650793651</v>
      </c>
      <c r="O118" s="75"/>
      <c r="P118" s="47">
        <v>16</v>
      </c>
      <c r="Q118" s="47">
        <v>8</v>
      </c>
      <c r="R118" s="47">
        <v>4</v>
      </c>
    </row>
    <row r="119" spans="1:20" ht="15" customHeight="1">
      <c r="A119" s="71"/>
      <c r="B119" s="4" t="s">
        <v>110</v>
      </c>
      <c r="C119" s="11">
        <v>501</v>
      </c>
      <c r="D119" s="11">
        <v>165</v>
      </c>
      <c r="E119" s="11">
        <v>142</v>
      </c>
      <c r="F119" s="11">
        <v>384</v>
      </c>
      <c r="G119" s="11">
        <v>1904</v>
      </c>
      <c r="H119" s="17">
        <f t="shared" si="37"/>
        <v>2595</v>
      </c>
      <c r="I119" s="54">
        <f t="shared" si="28"/>
        <v>165</v>
      </c>
      <c r="J119" s="54">
        <f t="shared" si="36"/>
        <v>284</v>
      </c>
      <c r="K119" s="54">
        <f t="shared" si="34"/>
        <v>1152</v>
      </c>
      <c r="L119" s="54">
        <f t="shared" si="31"/>
        <v>7616</v>
      </c>
      <c r="M119" s="54">
        <f t="shared" si="33"/>
        <v>9217</v>
      </c>
      <c r="N119" s="28">
        <f t="shared" si="35"/>
        <v>3.5518304431599228</v>
      </c>
      <c r="O119" s="75"/>
      <c r="P119" s="47">
        <v>12</v>
      </c>
      <c r="Q119" s="47">
        <v>6</v>
      </c>
      <c r="R119" s="47">
        <v>1</v>
      </c>
    </row>
    <row r="120" spans="1:20" ht="15" customHeight="1">
      <c r="A120" s="71"/>
      <c r="B120" s="46" t="s">
        <v>111</v>
      </c>
      <c r="C120" s="11">
        <v>35</v>
      </c>
      <c r="D120" s="11">
        <v>133</v>
      </c>
      <c r="E120" s="11">
        <v>102</v>
      </c>
      <c r="F120" s="11">
        <v>247</v>
      </c>
      <c r="G120" s="11">
        <v>1019</v>
      </c>
      <c r="H120" s="17">
        <f t="shared" si="37"/>
        <v>1501</v>
      </c>
      <c r="I120" s="54">
        <f t="shared" si="28"/>
        <v>133</v>
      </c>
      <c r="J120" s="54">
        <f t="shared" si="36"/>
        <v>204</v>
      </c>
      <c r="K120" s="54">
        <f t="shared" si="34"/>
        <v>741</v>
      </c>
      <c r="L120" s="54">
        <f t="shared" si="31"/>
        <v>4076</v>
      </c>
      <c r="M120" s="54">
        <f t="shared" si="33"/>
        <v>5154</v>
      </c>
      <c r="N120" s="28">
        <f t="shared" si="35"/>
        <v>3.4337108594270487</v>
      </c>
      <c r="O120" s="75"/>
      <c r="P120" s="47">
        <v>5</v>
      </c>
      <c r="Q120" s="47">
        <v>10</v>
      </c>
      <c r="R120" s="47">
        <v>0</v>
      </c>
    </row>
    <row r="121" spans="1:20" ht="15" customHeight="1">
      <c r="A121" s="71"/>
      <c r="B121" s="4" t="s">
        <v>112</v>
      </c>
      <c r="C121" s="11">
        <v>292</v>
      </c>
      <c r="D121" s="11">
        <v>220</v>
      </c>
      <c r="E121" s="11">
        <v>216</v>
      </c>
      <c r="F121" s="11">
        <v>736</v>
      </c>
      <c r="G121" s="11">
        <v>4140</v>
      </c>
      <c r="H121" s="10">
        <f t="shared" si="37"/>
        <v>5312</v>
      </c>
      <c r="I121" s="54">
        <f t="shared" si="28"/>
        <v>220</v>
      </c>
      <c r="J121" s="54">
        <f t="shared" si="36"/>
        <v>432</v>
      </c>
      <c r="K121" s="54">
        <f t="shared" si="34"/>
        <v>2208</v>
      </c>
      <c r="L121" s="54">
        <f t="shared" si="31"/>
        <v>16560</v>
      </c>
      <c r="M121" s="54">
        <f t="shared" si="33"/>
        <v>19420</v>
      </c>
      <c r="N121" s="28">
        <f t="shared" si="35"/>
        <v>3.6558734939759034</v>
      </c>
      <c r="O121" s="75"/>
      <c r="P121" s="47">
        <v>21</v>
      </c>
      <c r="Q121" s="47">
        <v>16</v>
      </c>
      <c r="R121" s="47">
        <v>1</v>
      </c>
    </row>
    <row r="122" spans="1:20">
      <c r="A122" s="71"/>
      <c r="B122" s="14" t="s">
        <v>148</v>
      </c>
      <c r="C122" s="16">
        <f>SUM(C115:C121)</f>
        <v>1731</v>
      </c>
      <c r="D122" s="16">
        <f>SUM(D115:D121)</f>
        <v>1417</v>
      </c>
      <c r="E122" s="16">
        <f>SUM(E115:E121)</f>
        <v>1528</v>
      </c>
      <c r="F122" s="16">
        <f>SUM(F115:F121)</f>
        <v>4106</v>
      </c>
      <c r="G122" s="16">
        <f>SUM(G115:G121)</f>
        <v>18626</v>
      </c>
      <c r="H122" s="16">
        <f t="shared" si="37"/>
        <v>25677</v>
      </c>
      <c r="I122" s="55">
        <f t="shared" si="28"/>
        <v>1417</v>
      </c>
      <c r="J122" s="55">
        <f t="shared" si="36"/>
        <v>3056</v>
      </c>
      <c r="K122" s="55">
        <f t="shared" si="34"/>
        <v>12318</v>
      </c>
      <c r="L122" s="55">
        <f t="shared" si="31"/>
        <v>74504</v>
      </c>
      <c r="M122" s="55">
        <f t="shared" si="33"/>
        <v>91295</v>
      </c>
      <c r="N122" s="27">
        <f t="shared" si="35"/>
        <v>3.555516610195895</v>
      </c>
      <c r="O122" s="75"/>
      <c r="P122" s="16">
        <f>SUM(P115:P121)</f>
        <v>115</v>
      </c>
      <c r="Q122" s="16">
        <f>SUM(Q115:Q121)</f>
        <v>88</v>
      </c>
      <c r="R122" s="16">
        <f>SUM(R115:R121)</f>
        <v>11</v>
      </c>
    </row>
    <row r="123" spans="1:20">
      <c r="A123" s="70"/>
      <c r="B123" s="70"/>
      <c r="C123" s="70"/>
      <c r="D123" s="70"/>
      <c r="E123" s="70"/>
      <c r="F123" s="70"/>
      <c r="G123" s="70"/>
      <c r="H123" s="70"/>
      <c r="I123" s="70"/>
      <c r="J123" s="70"/>
      <c r="K123" s="70"/>
      <c r="L123" s="70"/>
      <c r="M123" s="70"/>
      <c r="N123" s="70"/>
      <c r="O123" s="70"/>
      <c r="P123" s="70"/>
      <c r="Q123" s="70"/>
      <c r="R123" s="70"/>
      <c r="T123" s="33"/>
    </row>
    <row r="124" spans="1:20" ht="21" customHeight="1">
      <c r="A124" s="71" t="s">
        <v>118</v>
      </c>
      <c r="B124" s="3" t="s">
        <v>119</v>
      </c>
      <c r="C124" s="11">
        <v>17</v>
      </c>
      <c r="D124" s="11">
        <v>125</v>
      </c>
      <c r="E124" s="11">
        <v>171</v>
      </c>
      <c r="F124" s="11">
        <v>509</v>
      </c>
      <c r="G124" s="11">
        <v>3282</v>
      </c>
      <c r="H124" s="17">
        <f>SUM(D124:G124)</f>
        <v>4087</v>
      </c>
      <c r="I124" s="54">
        <f t="shared" si="28"/>
        <v>125</v>
      </c>
      <c r="J124" s="54">
        <f t="shared" si="36"/>
        <v>342</v>
      </c>
      <c r="K124" s="54">
        <f t="shared" si="34"/>
        <v>1527</v>
      </c>
      <c r="L124" s="54">
        <f t="shared" si="31"/>
        <v>13128</v>
      </c>
      <c r="M124" s="54">
        <f t="shared" si="33"/>
        <v>15122</v>
      </c>
      <c r="N124" s="28">
        <f>M124/H124</f>
        <v>3.7000244678248104</v>
      </c>
      <c r="O124" s="75">
        <f>SQRT((((1-N127)^2)*D127+((2-N127)^2)*E127+((3-N127)^2)*F127+((4-N127)^2)*G127)/H127)</f>
        <v>0.79108450751198178</v>
      </c>
      <c r="P124" s="10">
        <v>24</v>
      </c>
      <c r="Q124" s="10">
        <v>16</v>
      </c>
      <c r="R124" s="10">
        <v>0</v>
      </c>
    </row>
    <row r="125" spans="1:20" ht="15.75" customHeight="1">
      <c r="A125" s="71"/>
      <c r="B125" s="3" t="s">
        <v>75</v>
      </c>
      <c r="C125" s="11">
        <v>112</v>
      </c>
      <c r="D125" s="11">
        <v>199</v>
      </c>
      <c r="E125" s="11">
        <v>195</v>
      </c>
      <c r="F125" s="11">
        <v>408</v>
      </c>
      <c r="G125" s="11">
        <v>1774</v>
      </c>
      <c r="H125" s="17">
        <f>SUM(D125:G125)</f>
        <v>2576</v>
      </c>
      <c r="I125" s="54">
        <f t="shared" si="28"/>
        <v>199</v>
      </c>
      <c r="J125" s="54">
        <f t="shared" si="36"/>
        <v>390</v>
      </c>
      <c r="K125" s="54">
        <f t="shared" si="34"/>
        <v>1224</v>
      </c>
      <c r="L125" s="54">
        <f t="shared" si="31"/>
        <v>7096</v>
      </c>
      <c r="M125" s="54">
        <f t="shared" si="33"/>
        <v>8909</v>
      </c>
      <c r="N125" s="28">
        <f t="shared" ref="N125:N190" si="38">M125/H125</f>
        <v>3.4584627329192545</v>
      </c>
      <c r="O125" s="75"/>
      <c r="P125" s="10">
        <v>0</v>
      </c>
      <c r="Q125" s="10">
        <v>11</v>
      </c>
      <c r="R125" s="10">
        <v>1</v>
      </c>
    </row>
    <row r="126" spans="1:20" ht="15" customHeight="1">
      <c r="A126" s="71"/>
      <c r="B126" s="3" t="s">
        <v>120</v>
      </c>
      <c r="C126" s="11">
        <v>157</v>
      </c>
      <c r="D126" s="11">
        <v>83</v>
      </c>
      <c r="E126" s="11">
        <v>172</v>
      </c>
      <c r="F126" s="11">
        <v>414</v>
      </c>
      <c r="G126" s="11">
        <v>1778</v>
      </c>
      <c r="H126" s="17">
        <f>SUM(D126:G126)</f>
        <v>2447</v>
      </c>
      <c r="I126" s="54">
        <f t="shared" si="28"/>
        <v>83</v>
      </c>
      <c r="J126" s="54">
        <f t="shared" si="36"/>
        <v>344</v>
      </c>
      <c r="K126" s="54">
        <f t="shared" si="34"/>
        <v>1242</v>
      </c>
      <c r="L126" s="54">
        <f t="shared" si="31"/>
        <v>7112</v>
      </c>
      <c r="M126" s="54">
        <f t="shared" si="33"/>
        <v>8781</v>
      </c>
      <c r="N126" s="28">
        <f t="shared" si="38"/>
        <v>3.5884756845116468</v>
      </c>
      <c r="O126" s="75"/>
      <c r="P126" s="10">
        <v>6</v>
      </c>
      <c r="Q126" s="10">
        <v>10</v>
      </c>
      <c r="R126" s="10">
        <v>0</v>
      </c>
    </row>
    <row r="127" spans="1:20">
      <c r="A127" s="71"/>
      <c r="B127" s="14" t="s">
        <v>148</v>
      </c>
      <c r="C127" s="16">
        <f>SUM(C124:C126)</f>
        <v>286</v>
      </c>
      <c r="D127" s="16">
        <f>SUM(D124:D126)</f>
        <v>407</v>
      </c>
      <c r="E127" s="16">
        <f>SUM(E124:E126)</f>
        <v>538</v>
      </c>
      <c r="F127" s="16">
        <f>SUM(F124:F126)</f>
        <v>1331</v>
      </c>
      <c r="G127" s="16">
        <f>SUM(G124:G126)</f>
        <v>6834</v>
      </c>
      <c r="H127" s="16">
        <f>SUM(D127:G127)</f>
        <v>9110</v>
      </c>
      <c r="I127" s="55">
        <f t="shared" si="28"/>
        <v>407</v>
      </c>
      <c r="J127" s="55">
        <f t="shared" si="36"/>
        <v>1076</v>
      </c>
      <c r="K127" s="55">
        <f t="shared" si="34"/>
        <v>3993</v>
      </c>
      <c r="L127" s="55">
        <f t="shared" si="31"/>
        <v>27336</v>
      </c>
      <c r="M127" s="55">
        <f t="shared" si="33"/>
        <v>32812</v>
      </c>
      <c r="N127" s="27">
        <f t="shared" si="38"/>
        <v>3.6017563117453348</v>
      </c>
      <c r="O127" s="75"/>
      <c r="P127" s="16">
        <f>SUM(P124:P126)</f>
        <v>30</v>
      </c>
      <c r="Q127" s="16">
        <f>SUM(Q124:Q126)</f>
        <v>37</v>
      </c>
      <c r="R127" s="16">
        <f>SUM(R124:R126)</f>
        <v>1</v>
      </c>
    </row>
    <row r="128" spans="1:20">
      <c r="A128" s="70"/>
      <c r="B128" s="70"/>
      <c r="C128" s="70"/>
      <c r="D128" s="70"/>
      <c r="E128" s="70"/>
      <c r="F128" s="70"/>
      <c r="G128" s="70"/>
      <c r="H128" s="70"/>
      <c r="I128" s="70"/>
      <c r="J128" s="70"/>
      <c r="K128" s="70"/>
      <c r="L128" s="70"/>
      <c r="M128" s="70"/>
      <c r="N128" s="70"/>
      <c r="O128" s="70"/>
      <c r="P128" s="70"/>
      <c r="Q128" s="70"/>
      <c r="R128" s="70"/>
      <c r="T128" s="33"/>
    </row>
    <row r="129" spans="1:20" ht="27" customHeight="1">
      <c r="A129" s="71" t="s">
        <v>161</v>
      </c>
      <c r="B129" s="4" t="s">
        <v>121</v>
      </c>
      <c r="C129" s="11">
        <v>457</v>
      </c>
      <c r="D129" s="11">
        <v>355</v>
      </c>
      <c r="E129" s="11">
        <v>446</v>
      </c>
      <c r="F129" s="11">
        <v>1340</v>
      </c>
      <c r="G129" s="11">
        <v>4734</v>
      </c>
      <c r="H129" s="17">
        <f t="shared" ref="H129:H134" si="39">SUM(D129:G129)</f>
        <v>6875</v>
      </c>
      <c r="I129" s="54">
        <f t="shared" si="28"/>
        <v>355</v>
      </c>
      <c r="J129" s="54">
        <f t="shared" si="36"/>
        <v>892</v>
      </c>
      <c r="K129" s="54">
        <f t="shared" si="34"/>
        <v>4020</v>
      </c>
      <c r="L129" s="54">
        <f t="shared" si="31"/>
        <v>18936</v>
      </c>
      <c r="M129" s="54">
        <f t="shared" si="33"/>
        <v>24203</v>
      </c>
      <c r="N129" s="28">
        <f t="shared" si="38"/>
        <v>3.5204363636363638</v>
      </c>
      <c r="O129" s="75">
        <f>SQRT((((1-N134)^2)*D134+((2-N134)^2)*E134+((3-N134)^2)*F134+((4-N134)^2)*G134)/H134)</f>
        <v>0.8563122891027426</v>
      </c>
      <c r="P129" s="10">
        <v>40</v>
      </c>
      <c r="Q129" s="10">
        <v>55</v>
      </c>
      <c r="R129" s="10">
        <v>5</v>
      </c>
    </row>
    <row r="130" spans="1:20" ht="15" customHeight="1">
      <c r="A130" s="71"/>
      <c r="B130" s="4" t="s">
        <v>24</v>
      </c>
      <c r="C130" s="11">
        <v>354</v>
      </c>
      <c r="D130" s="11">
        <v>89</v>
      </c>
      <c r="E130" s="11">
        <v>173</v>
      </c>
      <c r="F130" s="11">
        <v>581</v>
      </c>
      <c r="G130" s="11">
        <v>2475</v>
      </c>
      <c r="H130" s="17">
        <f t="shared" si="39"/>
        <v>3318</v>
      </c>
      <c r="I130" s="54">
        <f t="shared" si="28"/>
        <v>89</v>
      </c>
      <c r="J130" s="54">
        <f t="shared" si="36"/>
        <v>346</v>
      </c>
      <c r="K130" s="54">
        <f t="shared" si="34"/>
        <v>1743</v>
      </c>
      <c r="L130" s="54">
        <f t="shared" si="31"/>
        <v>9900</v>
      </c>
      <c r="M130" s="54">
        <f t="shared" si="33"/>
        <v>12078</v>
      </c>
      <c r="N130" s="28">
        <f t="shared" si="38"/>
        <v>3.6401446654611211</v>
      </c>
      <c r="O130" s="75"/>
      <c r="P130" s="10">
        <v>15</v>
      </c>
      <c r="Q130" s="10">
        <v>15</v>
      </c>
      <c r="R130" s="10">
        <v>2</v>
      </c>
    </row>
    <row r="131" spans="1:20" ht="15" customHeight="1">
      <c r="A131" s="71"/>
      <c r="B131" s="4" t="s">
        <v>122</v>
      </c>
      <c r="C131" s="11">
        <v>437</v>
      </c>
      <c r="D131" s="11">
        <v>717</v>
      </c>
      <c r="E131" s="11">
        <v>680</v>
      </c>
      <c r="F131" s="11">
        <v>1248</v>
      </c>
      <c r="G131" s="11">
        <v>5042</v>
      </c>
      <c r="H131" s="17">
        <f t="shared" si="39"/>
        <v>7687</v>
      </c>
      <c r="I131" s="54">
        <f t="shared" si="28"/>
        <v>717</v>
      </c>
      <c r="J131" s="54">
        <f t="shared" si="36"/>
        <v>1360</v>
      </c>
      <c r="K131" s="54">
        <f t="shared" si="34"/>
        <v>3744</v>
      </c>
      <c r="L131" s="54">
        <f t="shared" si="31"/>
        <v>20168</v>
      </c>
      <c r="M131" s="54">
        <f t="shared" si="33"/>
        <v>25989</v>
      </c>
      <c r="N131" s="28">
        <f t="shared" si="38"/>
        <v>3.3809028229478342</v>
      </c>
      <c r="O131" s="75"/>
      <c r="P131" s="10">
        <v>25</v>
      </c>
      <c r="Q131" s="10">
        <v>41</v>
      </c>
      <c r="R131" s="10"/>
    </row>
    <row r="132" spans="1:20" ht="15" customHeight="1">
      <c r="A132" s="71"/>
      <c r="B132" s="4" t="s">
        <v>91</v>
      </c>
      <c r="C132" s="11">
        <v>722</v>
      </c>
      <c r="D132" s="11">
        <v>155</v>
      </c>
      <c r="E132" s="11">
        <v>229</v>
      </c>
      <c r="F132" s="11">
        <v>607</v>
      </c>
      <c r="G132" s="11">
        <v>4131</v>
      </c>
      <c r="H132" s="17">
        <f t="shared" si="39"/>
        <v>5122</v>
      </c>
      <c r="I132" s="54">
        <f t="shared" si="28"/>
        <v>155</v>
      </c>
      <c r="J132" s="54">
        <f t="shared" si="36"/>
        <v>458</v>
      </c>
      <c r="K132" s="54">
        <f t="shared" si="34"/>
        <v>1821</v>
      </c>
      <c r="L132" s="54">
        <f t="shared" si="31"/>
        <v>16524</v>
      </c>
      <c r="M132" s="54">
        <f t="shared" si="33"/>
        <v>18958</v>
      </c>
      <c r="N132" s="28">
        <f t="shared" si="38"/>
        <v>3.7012885591565796</v>
      </c>
      <c r="O132" s="75"/>
      <c r="P132" s="10">
        <v>41</v>
      </c>
      <c r="Q132" s="10">
        <v>46</v>
      </c>
      <c r="R132" s="10">
        <v>5</v>
      </c>
    </row>
    <row r="133" spans="1:20" ht="15" customHeight="1">
      <c r="A133" s="71"/>
      <c r="B133" s="4" t="s">
        <v>123</v>
      </c>
      <c r="C133" s="11">
        <v>763</v>
      </c>
      <c r="D133" s="11">
        <v>332</v>
      </c>
      <c r="E133" s="11">
        <v>309</v>
      </c>
      <c r="F133" s="11">
        <v>882</v>
      </c>
      <c r="G133" s="11">
        <v>3498</v>
      </c>
      <c r="H133" s="17">
        <f t="shared" si="39"/>
        <v>5021</v>
      </c>
      <c r="I133" s="54">
        <f t="shared" si="28"/>
        <v>332</v>
      </c>
      <c r="J133" s="54">
        <f t="shared" si="36"/>
        <v>618</v>
      </c>
      <c r="K133" s="54">
        <f t="shared" si="34"/>
        <v>2646</v>
      </c>
      <c r="L133" s="54">
        <f t="shared" si="31"/>
        <v>13992</v>
      </c>
      <c r="M133" s="54">
        <f t="shared" si="33"/>
        <v>17588</v>
      </c>
      <c r="N133" s="28">
        <f t="shared" si="38"/>
        <v>3.5028878709420432</v>
      </c>
      <c r="O133" s="75"/>
      <c r="P133" s="10">
        <v>30</v>
      </c>
      <c r="Q133" s="10">
        <v>29</v>
      </c>
      <c r="R133" s="10">
        <v>13</v>
      </c>
    </row>
    <row r="134" spans="1:20">
      <c r="A134" s="71"/>
      <c r="B134" s="14" t="s">
        <v>148</v>
      </c>
      <c r="C134" s="16">
        <f>SUM(C129:C133)</f>
        <v>2733</v>
      </c>
      <c r="D134" s="16">
        <f>SUM(D129:D133)</f>
        <v>1648</v>
      </c>
      <c r="E134" s="16">
        <f>SUM(E129:E133)</f>
        <v>1837</v>
      </c>
      <c r="F134" s="16">
        <f>SUM(F129:F133)</f>
        <v>4658</v>
      </c>
      <c r="G134" s="16">
        <f>SUM(G129:G133)</f>
        <v>19880</v>
      </c>
      <c r="H134" s="16">
        <f t="shared" si="39"/>
        <v>28023</v>
      </c>
      <c r="I134" s="55">
        <f t="shared" si="28"/>
        <v>1648</v>
      </c>
      <c r="J134" s="55">
        <f t="shared" si="36"/>
        <v>3674</v>
      </c>
      <c r="K134" s="55">
        <f t="shared" si="34"/>
        <v>13974</v>
      </c>
      <c r="L134" s="55">
        <f t="shared" si="31"/>
        <v>79520</v>
      </c>
      <c r="M134" s="55">
        <f t="shared" si="33"/>
        <v>98816</v>
      </c>
      <c r="N134" s="27">
        <f t="shared" si="38"/>
        <v>3.5262462976840454</v>
      </c>
      <c r="O134" s="75"/>
      <c r="P134" s="16">
        <f>SUM(P129:P133)</f>
        <v>151</v>
      </c>
      <c r="Q134" s="16">
        <f>SUM(Q129:Q133)</f>
        <v>186</v>
      </c>
      <c r="R134" s="16">
        <f>SUM(R129:R133)</f>
        <v>25</v>
      </c>
    </row>
    <row r="135" spans="1:20">
      <c r="A135" s="86"/>
      <c r="B135" s="87"/>
      <c r="C135" s="87"/>
      <c r="D135" s="87"/>
      <c r="E135" s="87"/>
      <c r="F135" s="87"/>
      <c r="G135" s="87"/>
      <c r="H135" s="87"/>
      <c r="I135" s="87"/>
      <c r="J135" s="87"/>
      <c r="K135" s="87"/>
      <c r="L135" s="87"/>
      <c r="M135" s="87"/>
      <c r="N135" s="87"/>
      <c r="O135" s="87"/>
      <c r="P135" s="87"/>
      <c r="Q135" s="87"/>
      <c r="R135" s="88"/>
      <c r="T135" s="33"/>
    </row>
    <row r="136" spans="1:20" ht="15" customHeight="1">
      <c r="A136" s="71" t="s">
        <v>63</v>
      </c>
      <c r="B136" s="3" t="s">
        <v>64</v>
      </c>
      <c r="C136" s="11">
        <v>209</v>
      </c>
      <c r="D136" s="11">
        <v>108</v>
      </c>
      <c r="E136" s="11">
        <v>99</v>
      </c>
      <c r="F136" s="11">
        <v>276</v>
      </c>
      <c r="G136" s="11">
        <v>1132</v>
      </c>
      <c r="H136" s="17">
        <f>SUM(D136:G136)</f>
        <v>1615</v>
      </c>
      <c r="I136" s="54">
        <f t="shared" si="28"/>
        <v>108</v>
      </c>
      <c r="J136" s="54">
        <f t="shared" si="36"/>
        <v>198</v>
      </c>
      <c r="K136" s="54">
        <f t="shared" si="34"/>
        <v>828</v>
      </c>
      <c r="L136" s="54">
        <f t="shared" si="31"/>
        <v>4528</v>
      </c>
      <c r="M136" s="54">
        <f t="shared" si="33"/>
        <v>5662</v>
      </c>
      <c r="N136" s="28">
        <f t="shared" si="38"/>
        <v>3.5058823529411764</v>
      </c>
      <c r="O136" s="75">
        <f>SQRT((((1-N140)^2)*D140+((2-N140)^2)*E140+((3-N140)^2)*F140+((4-N140)^2)*G140)/H140)</f>
        <v>0.88954495093559383</v>
      </c>
      <c r="P136" s="10">
        <v>15</v>
      </c>
      <c r="Q136" s="10">
        <v>13</v>
      </c>
      <c r="R136" s="10">
        <v>3</v>
      </c>
    </row>
    <row r="137" spans="1:20" ht="15" customHeight="1">
      <c r="A137" s="71"/>
      <c r="B137" s="3" t="s">
        <v>65</v>
      </c>
      <c r="C137" s="11">
        <v>545</v>
      </c>
      <c r="D137" s="11">
        <v>176</v>
      </c>
      <c r="E137" s="11">
        <v>202</v>
      </c>
      <c r="F137" s="11">
        <v>605</v>
      </c>
      <c r="G137" s="11">
        <v>3320</v>
      </c>
      <c r="H137" s="17">
        <f>SUM(D137:G137)</f>
        <v>4303</v>
      </c>
      <c r="I137" s="54">
        <f t="shared" si="28"/>
        <v>176</v>
      </c>
      <c r="J137" s="54">
        <f t="shared" si="36"/>
        <v>404</v>
      </c>
      <c r="K137" s="54">
        <f t="shared" si="34"/>
        <v>1815</v>
      </c>
      <c r="L137" s="54">
        <f t="shared" si="31"/>
        <v>13280</v>
      </c>
      <c r="M137" s="54">
        <f t="shared" si="33"/>
        <v>15675</v>
      </c>
      <c r="N137" s="28">
        <f t="shared" si="38"/>
        <v>3.6428073437136881</v>
      </c>
      <c r="O137" s="75"/>
      <c r="P137" s="10">
        <v>18</v>
      </c>
      <c r="Q137" s="10">
        <v>24</v>
      </c>
      <c r="R137" s="10">
        <v>26</v>
      </c>
    </row>
    <row r="138" spans="1:20" ht="15" customHeight="1">
      <c r="A138" s="71"/>
      <c r="B138" s="3" t="s">
        <v>66</v>
      </c>
      <c r="C138" s="11">
        <v>426</v>
      </c>
      <c r="D138" s="11">
        <v>426</v>
      </c>
      <c r="E138" s="11">
        <v>436</v>
      </c>
      <c r="F138" s="11">
        <v>795</v>
      </c>
      <c r="G138" s="11">
        <v>2741</v>
      </c>
      <c r="H138" s="17">
        <f>SUM(D138:G138)</f>
        <v>4398</v>
      </c>
      <c r="I138" s="54">
        <f t="shared" si="28"/>
        <v>426</v>
      </c>
      <c r="J138" s="54">
        <f t="shared" si="36"/>
        <v>872</v>
      </c>
      <c r="K138" s="54">
        <f t="shared" si="34"/>
        <v>2385</v>
      </c>
      <c r="L138" s="54">
        <f t="shared" si="31"/>
        <v>10964</v>
      </c>
      <c r="M138" s="54">
        <f t="shared" si="33"/>
        <v>14647</v>
      </c>
      <c r="N138" s="28">
        <f t="shared" si="38"/>
        <v>3.3303774442928602</v>
      </c>
      <c r="O138" s="75"/>
      <c r="P138" s="10">
        <v>27</v>
      </c>
      <c r="Q138" s="10">
        <v>35</v>
      </c>
      <c r="R138" s="10">
        <v>2</v>
      </c>
    </row>
    <row r="139" spans="1:20" ht="15" customHeight="1">
      <c r="A139" s="71"/>
      <c r="B139" s="18" t="s">
        <v>67</v>
      </c>
      <c r="C139" s="11">
        <v>467</v>
      </c>
      <c r="D139" s="11">
        <v>343</v>
      </c>
      <c r="E139" s="11">
        <v>335</v>
      </c>
      <c r="F139" s="11">
        <v>850</v>
      </c>
      <c r="G139" s="11">
        <v>3789</v>
      </c>
      <c r="H139" s="17">
        <f>SUM(D139:G139)</f>
        <v>5317</v>
      </c>
      <c r="I139" s="54">
        <f t="shared" si="28"/>
        <v>343</v>
      </c>
      <c r="J139" s="54">
        <f t="shared" si="36"/>
        <v>670</v>
      </c>
      <c r="K139" s="54">
        <f t="shared" si="34"/>
        <v>2550</v>
      </c>
      <c r="L139" s="54">
        <f t="shared" si="31"/>
        <v>15156</v>
      </c>
      <c r="M139" s="54">
        <f t="shared" si="33"/>
        <v>18719</v>
      </c>
      <c r="N139" s="28">
        <f t="shared" si="38"/>
        <v>3.5205943201053227</v>
      </c>
      <c r="O139" s="75"/>
      <c r="P139" s="10">
        <v>41</v>
      </c>
      <c r="Q139" s="10">
        <v>34</v>
      </c>
      <c r="R139" s="10">
        <v>9</v>
      </c>
    </row>
    <row r="140" spans="1:20">
      <c r="A140" s="71"/>
      <c r="B140" s="14" t="s">
        <v>148</v>
      </c>
      <c r="C140" s="16">
        <f>SUM(C136:C139)</f>
        <v>1647</v>
      </c>
      <c r="D140" s="16">
        <f>SUM(D136:D139)</f>
        <v>1053</v>
      </c>
      <c r="E140" s="16">
        <f>SUM(E136:E139)</f>
        <v>1072</v>
      </c>
      <c r="F140" s="16">
        <f>SUM(F136:F139)</f>
        <v>2526</v>
      </c>
      <c r="G140" s="16">
        <f>SUM(G136:G139)</f>
        <v>10982</v>
      </c>
      <c r="H140" s="16">
        <f>SUM(D140:G140)</f>
        <v>15633</v>
      </c>
      <c r="I140" s="55">
        <f t="shared" si="28"/>
        <v>1053</v>
      </c>
      <c r="J140" s="55">
        <f t="shared" si="36"/>
        <v>2144</v>
      </c>
      <c r="K140" s="55">
        <f t="shared" si="34"/>
        <v>7578</v>
      </c>
      <c r="L140" s="55">
        <f t="shared" si="31"/>
        <v>43928</v>
      </c>
      <c r="M140" s="55">
        <f t="shared" si="33"/>
        <v>54703</v>
      </c>
      <c r="N140" s="27">
        <f t="shared" si="38"/>
        <v>3.4992004093903919</v>
      </c>
      <c r="O140" s="75"/>
      <c r="P140" s="16">
        <f>SUM(P136:P139)</f>
        <v>101</v>
      </c>
      <c r="Q140" s="16">
        <f>SUM(Q136:Q139)</f>
        <v>106</v>
      </c>
      <c r="R140" s="16">
        <f>SUM(R136:R139)</f>
        <v>40</v>
      </c>
    </row>
    <row r="141" spans="1:20">
      <c r="A141" s="86"/>
      <c r="B141" s="87"/>
      <c r="C141" s="87"/>
      <c r="D141" s="87"/>
      <c r="E141" s="87"/>
      <c r="F141" s="87"/>
      <c r="G141" s="87"/>
      <c r="H141" s="87"/>
      <c r="I141" s="87"/>
      <c r="J141" s="87"/>
      <c r="K141" s="87"/>
      <c r="L141" s="87"/>
      <c r="M141" s="87"/>
      <c r="N141" s="87"/>
      <c r="O141" s="87"/>
      <c r="P141" s="87"/>
      <c r="Q141" s="87"/>
      <c r="R141" s="88"/>
      <c r="T141" s="33"/>
    </row>
    <row r="142" spans="1:20" ht="23.25" customHeight="1">
      <c r="A142" s="71" t="s">
        <v>68</v>
      </c>
      <c r="B142" s="4" t="s">
        <v>69</v>
      </c>
      <c r="C142" s="11">
        <v>1020</v>
      </c>
      <c r="D142" s="11">
        <v>829</v>
      </c>
      <c r="E142" s="11">
        <v>1010</v>
      </c>
      <c r="F142" s="11">
        <v>2164</v>
      </c>
      <c r="G142" s="11">
        <v>9089</v>
      </c>
      <c r="H142" s="17">
        <f>SUM(D142:G142)</f>
        <v>13092</v>
      </c>
      <c r="I142" s="54">
        <f t="shared" si="28"/>
        <v>829</v>
      </c>
      <c r="J142" s="54">
        <f t="shared" si="36"/>
        <v>2020</v>
      </c>
      <c r="K142" s="54">
        <f t="shared" si="34"/>
        <v>6492</v>
      </c>
      <c r="L142" s="54">
        <f t="shared" si="31"/>
        <v>36356</v>
      </c>
      <c r="M142" s="54">
        <f t="shared" si="33"/>
        <v>45697</v>
      </c>
      <c r="N142" s="28">
        <f t="shared" si="38"/>
        <v>3.4904521845401772</v>
      </c>
      <c r="O142" s="75">
        <f>SQRT((((1-N143)^2)*D143+((2-N143)^2)*E143+((3-N143)^2)*F143+((4-N143)^2)*G143)/H143)</f>
        <v>0.88551014100796721</v>
      </c>
      <c r="P142" s="10">
        <v>103</v>
      </c>
      <c r="Q142" s="10">
        <v>108</v>
      </c>
      <c r="R142" s="10">
        <v>5</v>
      </c>
      <c r="T142" s="33"/>
    </row>
    <row r="143" spans="1:20">
      <c r="A143" s="71"/>
      <c r="B143" s="14" t="s">
        <v>148</v>
      </c>
      <c r="C143" s="19">
        <f>SUM(C142)</f>
        <v>1020</v>
      </c>
      <c r="D143" s="19">
        <f>SUM(D142)</f>
        <v>829</v>
      </c>
      <c r="E143" s="19">
        <f>SUM(E142)</f>
        <v>1010</v>
      </c>
      <c r="F143" s="19">
        <f>SUM(F142)</f>
        <v>2164</v>
      </c>
      <c r="G143" s="19">
        <f>SUM(G142)</f>
        <v>9089</v>
      </c>
      <c r="H143" s="16">
        <f>SUM(D143:G143)</f>
        <v>13092</v>
      </c>
      <c r="I143" s="55">
        <f t="shared" si="28"/>
        <v>829</v>
      </c>
      <c r="J143" s="55">
        <f t="shared" si="36"/>
        <v>2020</v>
      </c>
      <c r="K143" s="55">
        <f t="shared" si="34"/>
        <v>6492</v>
      </c>
      <c r="L143" s="55">
        <f t="shared" si="31"/>
        <v>36356</v>
      </c>
      <c r="M143" s="55">
        <f t="shared" si="33"/>
        <v>45697</v>
      </c>
      <c r="N143" s="27">
        <f t="shared" si="38"/>
        <v>3.4904521845401772</v>
      </c>
      <c r="O143" s="75"/>
      <c r="P143" s="16">
        <f>SUM(P142)</f>
        <v>103</v>
      </c>
      <c r="Q143" s="16">
        <f>SUM(Q142)</f>
        <v>108</v>
      </c>
      <c r="R143" s="16">
        <f>SUM(R142)</f>
        <v>5</v>
      </c>
    </row>
    <row r="144" spans="1:20">
      <c r="A144" s="70"/>
      <c r="B144" s="70"/>
      <c r="C144" s="70"/>
      <c r="D144" s="70"/>
      <c r="E144" s="70"/>
      <c r="F144" s="70"/>
      <c r="G144" s="70"/>
      <c r="H144" s="70"/>
      <c r="I144" s="70"/>
      <c r="J144" s="70"/>
      <c r="K144" s="70"/>
      <c r="L144" s="70"/>
      <c r="M144" s="70"/>
      <c r="N144" s="70"/>
      <c r="O144" s="70"/>
      <c r="P144" s="70"/>
      <c r="Q144" s="70"/>
      <c r="R144" s="70"/>
      <c r="T144" s="33"/>
    </row>
    <row r="145" spans="1:20" ht="18.75" customHeight="1">
      <c r="A145" s="71" t="s">
        <v>164</v>
      </c>
      <c r="B145" s="4" t="s">
        <v>124</v>
      </c>
      <c r="C145" s="11">
        <v>367</v>
      </c>
      <c r="D145" s="11">
        <v>57</v>
      </c>
      <c r="E145" s="11">
        <v>102</v>
      </c>
      <c r="F145" s="11">
        <v>348</v>
      </c>
      <c r="G145" s="11">
        <v>2174</v>
      </c>
      <c r="H145" s="17">
        <f>SUM(D145:G145)</f>
        <v>2681</v>
      </c>
      <c r="I145" s="54">
        <f t="shared" si="28"/>
        <v>57</v>
      </c>
      <c r="J145" s="54">
        <f t="shared" si="36"/>
        <v>204</v>
      </c>
      <c r="K145" s="54">
        <f t="shared" si="34"/>
        <v>1044</v>
      </c>
      <c r="L145" s="54">
        <f t="shared" si="31"/>
        <v>8696</v>
      </c>
      <c r="M145" s="54">
        <f t="shared" si="33"/>
        <v>10001</v>
      </c>
      <c r="N145" s="28">
        <f t="shared" si="38"/>
        <v>3.7303245057814247</v>
      </c>
      <c r="O145" s="75">
        <f>SQRT((((1-N147)^2)*D147+((2-N147)^2)*E147+((3-N147)^2)*F147+((4-N147)^2)*G147)/H147)</f>
        <v>0.72052037812631209</v>
      </c>
      <c r="P145" s="10">
        <v>17</v>
      </c>
      <c r="Q145" s="10">
        <v>3</v>
      </c>
      <c r="R145" s="10">
        <v>3</v>
      </c>
    </row>
    <row r="146" spans="1:20" ht="24" customHeight="1">
      <c r="A146" s="71"/>
      <c r="B146" s="4" t="s">
        <v>125</v>
      </c>
      <c r="C146" s="11">
        <v>154</v>
      </c>
      <c r="D146" s="11">
        <v>125</v>
      </c>
      <c r="E146" s="11">
        <v>141</v>
      </c>
      <c r="F146" s="11">
        <v>402</v>
      </c>
      <c r="G146" s="11">
        <v>1974</v>
      </c>
      <c r="H146" s="17">
        <f>SUM(D146:G146)</f>
        <v>2642</v>
      </c>
      <c r="I146" s="54">
        <f t="shared" si="28"/>
        <v>125</v>
      </c>
      <c r="J146" s="54">
        <f t="shared" si="36"/>
        <v>282</v>
      </c>
      <c r="K146" s="54">
        <f t="shared" si="34"/>
        <v>1206</v>
      </c>
      <c r="L146" s="54">
        <f t="shared" si="31"/>
        <v>7896</v>
      </c>
      <c r="M146" s="54">
        <f t="shared" si="33"/>
        <v>9509</v>
      </c>
      <c r="N146" s="28">
        <f t="shared" si="38"/>
        <v>3.5991672975018925</v>
      </c>
      <c r="O146" s="75"/>
      <c r="P146" s="10">
        <v>9</v>
      </c>
      <c r="Q146" s="10">
        <v>3</v>
      </c>
      <c r="R146" s="10">
        <v>1</v>
      </c>
    </row>
    <row r="147" spans="1:20">
      <c r="A147" s="71"/>
      <c r="B147" s="14" t="s">
        <v>148</v>
      </c>
      <c r="C147" s="16">
        <f>SUM(C145:C146)</f>
        <v>521</v>
      </c>
      <c r="D147" s="16">
        <f>SUM(D145:D146)</f>
        <v>182</v>
      </c>
      <c r="E147" s="16">
        <f>SUM(E145:E146)</f>
        <v>243</v>
      </c>
      <c r="F147" s="16">
        <f>SUM(F145:F146)</f>
        <v>750</v>
      </c>
      <c r="G147" s="16">
        <f>SUM(G145:G146)</f>
        <v>4148</v>
      </c>
      <c r="H147" s="16">
        <f>SUM(D147:G147)</f>
        <v>5323</v>
      </c>
      <c r="I147" s="55">
        <f t="shared" si="28"/>
        <v>182</v>
      </c>
      <c r="J147" s="55">
        <f t="shared" si="36"/>
        <v>486</v>
      </c>
      <c r="K147" s="55">
        <f t="shared" si="34"/>
        <v>2250</v>
      </c>
      <c r="L147" s="55">
        <f t="shared" si="31"/>
        <v>16592</v>
      </c>
      <c r="M147" s="55">
        <f t="shared" si="33"/>
        <v>19510</v>
      </c>
      <c r="N147" s="27">
        <f t="shared" si="38"/>
        <v>3.6652263761037007</v>
      </c>
      <c r="O147" s="75"/>
      <c r="P147" s="16">
        <f>SUM(P145:P146)</f>
        <v>26</v>
      </c>
      <c r="Q147" s="16">
        <f>SUM(Q145:Q146)</f>
        <v>6</v>
      </c>
      <c r="R147" s="16">
        <f>SUM(R145:R146)</f>
        <v>4</v>
      </c>
    </row>
    <row r="148" spans="1:20">
      <c r="A148" s="86"/>
      <c r="B148" s="87"/>
      <c r="C148" s="87"/>
      <c r="D148" s="87"/>
      <c r="E148" s="87"/>
      <c r="F148" s="87"/>
      <c r="G148" s="87"/>
      <c r="H148" s="87"/>
      <c r="I148" s="87"/>
      <c r="J148" s="87"/>
      <c r="K148" s="87"/>
      <c r="L148" s="87"/>
      <c r="M148" s="87"/>
      <c r="N148" s="87"/>
      <c r="O148" s="87"/>
      <c r="P148" s="87"/>
      <c r="Q148" s="87"/>
      <c r="R148" s="88"/>
    </row>
    <row r="149" spans="1:20" ht="21" customHeight="1">
      <c r="A149" s="71" t="s">
        <v>70</v>
      </c>
      <c r="B149" s="3" t="s">
        <v>71</v>
      </c>
      <c r="C149" s="11">
        <v>94</v>
      </c>
      <c r="D149" s="11">
        <v>5</v>
      </c>
      <c r="E149" s="11">
        <v>17</v>
      </c>
      <c r="F149" s="11">
        <v>38</v>
      </c>
      <c r="G149" s="11">
        <v>182</v>
      </c>
      <c r="H149" s="17">
        <f>SUM(D149:G149)</f>
        <v>242</v>
      </c>
      <c r="I149" s="54">
        <f t="shared" si="28"/>
        <v>5</v>
      </c>
      <c r="J149" s="54">
        <f t="shared" si="36"/>
        <v>34</v>
      </c>
      <c r="K149" s="54">
        <f t="shared" si="34"/>
        <v>114</v>
      </c>
      <c r="L149" s="54">
        <f t="shared" si="31"/>
        <v>728</v>
      </c>
      <c r="M149" s="54">
        <f t="shared" si="33"/>
        <v>881</v>
      </c>
      <c r="N149" s="28">
        <f t="shared" si="38"/>
        <v>3.6404958677685952</v>
      </c>
      <c r="O149" s="75">
        <f>SQRT((((1-N150)^2)*D150+((2-N150)^2)*E150+((3-N150)^2)*F150+((4-N150)^2)*G150)/H150)</f>
        <v>0.70336599367420716</v>
      </c>
      <c r="P149" s="30">
        <v>1</v>
      </c>
      <c r="Q149" s="30">
        <v>3</v>
      </c>
      <c r="R149" s="31">
        <v>1</v>
      </c>
    </row>
    <row r="150" spans="1:20" ht="15" customHeight="1">
      <c r="A150" s="71"/>
      <c r="B150" s="14" t="s">
        <v>148</v>
      </c>
      <c r="C150" s="19">
        <f>SUM(C149)</f>
        <v>94</v>
      </c>
      <c r="D150" s="19">
        <f>SUM(D149)</f>
        <v>5</v>
      </c>
      <c r="E150" s="19">
        <f>SUM(E149)</f>
        <v>17</v>
      </c>
      <c r="F150" s="19">
        <f>SUM(F149)</f>
        <v>38</v>
      </c>
      <c r="G150" s="19">
        <f>SUM(G149)</f>
        <v>182</v>
      </c>
      <c r="H150" s="16">
        <f>SUM(D150:G150)</f>
        <v>242</v>
      </c>
      <c r="I150" s="55">
        <f t="shared" si="28"/>
        <v>5</v>
      </c>
      <c r="J150" s="55">
        <f t="shared" si="36"/>
        <v>34</v>
      </c>
      <c r="K150" s="55">
        <f t="shared" si="34"/>
        <v>114</v>
      </c>
      <c r="L150" s="55">
        <f t="shared" si="31"/>
        <v>728</v>
      </c>
      <c r="M150" s="55">
        <f t="shared" si="33"/>
        <v>881</v>
      </c>
      <c r="N150" s="27">
        <f t="shared" si="38"/>
        <v>3.6404958677685952</v>
      </c>
      <c r="O150" s="75"/>
      <c r="P150" s="32">
        <f>SUM(P149)</f>
        <v>1</v>
      </c>
      <c r="Q150" s="32">
        <f>SUM(Q149)</f>
        <v>3</v>
      </c>
      <c r="R150" s="32">
        <f>SUM(R149)</f>
        <v>1</v>
      </c>
    </row>
    <row r="151" spans="1:20">
      <c r="A151" s="70"/>
      <c r="B151" s="70"/>
      <c r="C151" s="70"/>
      <c r="D151" s="70"/>
      <c r="E151" s="70"/>
      <c r="F151" s="70"/>
      <c r="G151" s="70"/>
      <c r="H151" s="70"/>
      <c r="I151" s="70"/>
      <c r="J151" s="70"/>
      <c r="K151" s="70"/>
      <c r="L151" s="70"/>
      <c r="M151" s="70"/>
      <c r="N151" s="70"/>
      <c r="O151" s="70"/>
      <c r="P151" s="70"/>
      <c r="Q151" s="70"/>
      <c r="R151" s="70"/>
      <c r="T151" s="33"/>
    </row>
    <row r="152" spans="1:20" ht="25.5" customHeight="1">
      <c r="A152" s="71" t="s">
        <v>72</v>
      </c>
      <c r="B152" s="3" t="s">
        <v>73</v>
      </c>
      <c r="C152" s="11">
        <v>225</v>
      </c>
      <c r="D152" s="11">
        <v>266</v>
      </c>
      <c r="E152" s="11">
        <v>167</v>
      </c>
      <c r="F152" s="11">
        <v>560</v>
      </c>
      <c r="G152" s="11">
        <v>2982</v>
      </c>
      <c r="H152" s="17">
        <f>SUM(D152:G152)</f>
        <v>3975</v>
      </c>
      <c r="I152" s="54">
        <f t="shared" si="28"/>
        <v>266</v>
      </c>
      <c r="J152" s="54">
        <f t="shared" si="36"/>
        <v>334</v>
      </c>
      <c r="K152" s="54">
        <f t="shared" si="34"/>
        <v>1680</v>
      </c>
      <c r="L152" s="54">
        <f t="shared" si="31"/>
        <v>11928</v>
      </c>
      <c r="M152" s="54">
        <f t="shared" si="33"/>
        <v>14208</v>
      </c>
      <c r="N152" s="28">
        <f t="shared" si="38"/>
        <v>3.5743396226415096</v>
      </c>
      <c r="O152" s="75">
        <f>SQRT((((1-N153)^2)*D153+((2-N153)^2)*E153+((3-N153)^2)*F153+((4-N153)^2)*G153)/H15)</f>
        <v>0.66789591735508469</v>
      </c>
      <c r="P152" s="10">
        <v>44</v>
      </c>
      <c r="Q152" s="10">
        <v>16</v>
      </c>
      <c r="R152" s="10">
        <v>5</v>
      </c>
    </row>
    <row r="153" spans="1:20" ht="27" customHeight="1">
      <c r="A153" s="71"/>
      <c r="B153" s="14" t="s">
        <v>148</v>
      </c>
      <c r="C153" s="16">
        <f>SUM(C152)</f>
        <v>225</v>
      </c>
      <c r="D153" s="16">
        <f>SUM(D152)</f>
        <v>266</v>
      </c>
      <c r="E153" s="16">
        <f>SUM(E152)</f>
        <v>167</v>
      </c>
      <c r="F153" s="16">
        <f>SUM(F152)</f>
        <v>560</v>
      </c>
      <c r="G153" s="16">
        <f>SUM(G152)</f>
        <v>2982</v>
      </c>
      <c r="H153" s="16">
        <f>SUM(D153:G153)</f>
        <v>3975</v>
      </c>
      <c r="I153" s="55">
        <f t="shared" si="28"/>
        <v>266</v>
      </c>
      <c r="J153" s="55">
        <f t="shared" si="36"/>
        <v>334</v>
      </c>
      <c r="K153" s="55">
        <f t="shared" si="34"/>
        <v>1680</v>
      </c>
      <c r="L153" s="55">
        <f t="shared" si="31"/>
        <v>11928</v>
      </c>
      <c r="M153" s="55">
        <f t="shared" si="33"/>
        <v>14208</v>
      </c>
      <c r="N153" s="27">
        <f t="shared" si="38"/>
        <v>3.5743396226415096</v>
      </c>
      <c r="O153" s="75"/>
      <c r="P153" s="16">
        <f>SUM(P152)</f>
        <v>44</v>
      </c>
      <c r="Q153" s="16">
        <f>SUM(Q152)</f>
        <v>16</v>
      </c>
      <c r="R153" s="16">
        <f>SUM(R152)</f>
        <v>5</v>
      </c>
    </row>
    <row r="154" spans="1:20" ht="15.75" customHeight="1">
      <c r="A154" s="70"/>
      <c r="B154" s="70"/>
      <c r="C154" s="70"/>
      <c r="D154" s="70"/>
      <c r="E154" s="70"/>
      <c r="F154" s="70"/>
      <c r="G154" s="70"/>
      <c r="H154" s="70"/>
      <c r="I154" s="70"/>
      <c r="J154" s="70"/>
      <c r="K154" s="70"/>
      <c r="L154" s="70"/>
      <c r="M154" s="70"/>
      <c r="N154" s="70"/>
      <c r="O154" s="70"/>
      <c r="P154" s="70"/>
      <c r="Q154" s="70"/>
      <c r="R154" s="70"/>
      <c r="T154" s="33"/>
    </row>
    <row r="155" spans="1:20" ht="33.75" customHeight="1">
      <c r="A155" s="71" t="s">
        <v>144</v>
      </c>
      <c r="B155" s="4" t="s">
        <v>145</v>
      </c>
      <c r="C155" s="11">
        <v>172</v>
      </c>
      <c r="D155" s="11">
        <v>308</v>
      </c>
      <c r="E155" s="11">
        <v>387</v>
      </c>
      <c r="F155" s="11">
        <v>794</v>
      </c>
      <c r="G155" s="11">
        <v>2899</v>
      </c>
      <c r="H155" s="17">
        <f>SUM(D155:G155)</f>
        <v>4388</v>
      </c>
      <c r="I155" s="54">
        <f t="shared" si="28"/>
        <v>308</v>
      </c>
      <c r="J155" s="54">
        <f t="shared" si="36"/>
        <v>774</v>
      </c>
      <c r="K155" s="54">
        <f t="shared" si="34"/>
        <v>2382</v>
      </c>
      <c r="L155" s="54">
        <f t="shared" si="31"/>
        <v>11596</v>
      </c>
      <c r="M155" s="54">
        <f t="shared" si="33"/>
        <v>15060</v>
      </c>
      <c r="N155" s="28">
        <f t="shared" si="38"/>
        <v>3.4320875113947129</v>
      </c>
      <c r="O155" s="75">
        <f>SQRT((((1-N156)^2)*D156+((2-N156)^2)*E156+((3-N156)^2)*F156+((4-N156)^2)*G156)/H156)</f>
        <v>0.91811036151169634</v>
      </c>
      <c r="P155" s="10">
        <v>15</v>
      </c>
      <c r="Q155" s="10">
        <v>19</v>
      </c>
      <c r="R155" s="10">
        <v>1</v>
      </c>
    </row>
    <row r="156" spans="1:20" ht="21" customHeight="1">
      <c r="A156" s="71"/>
      <c r="B156" s="14" t="s">
        <v>148</v>
      </c>
      <c r="C156" s="16">
        <f>SUM(C155)</f>
        <v>172</v>
      </c>
      <c r="D156" s="16">
        <f>SUM(D155)</f>
        <v>308</v>
      </c>
      <c r="E156" s="16">
        <f>SUM(E155)</f>
        <v>387</v>
      </c>
      <c r="F156" s="16">
        <f>SUM(F155)</f>
        <v>794</v>
      </c>
      <c r="G156" s="16">
        <f>SUM(G155)</f>
        <v>2899</v>
      </c>
      <c r="H156" s="16">
        <f>SUM(D156:G156)</f>
        <v>4388</v>
      </c>
      <c r="I156" s="55">
        <f t="shared" si="28"/>
        <v>308</v>
      </c>
      <c r="J156" s="55">
        <f t="shared" si="36"/>
        <v>774</v>
      </c>
      <c r="K156" s="55">
        <f t="shared" si="34"/>
        <v>2382</v>
      </c>
      <c r="L156" s="55">
        <f t="shared" si="31"/>
        <v>11596</v>
      </c>
      <c r="M156" s="55">
        <f t="shared" si="33"/>
        <v>15060</v>
      </c>
      <c r="N156" s="27">
        <f t="shared" si="38"/>
        <v>3.4320875113947129</v>
      </c>
      <c r="O156" s="75"/>
      <c r="P156" s="16">
        <f>SUM(P155)</f>
        <v>15</v>
      </c>
      <c r="Q156" s="16">
        <f>SUM(Q155)</f>
        <v>19</v>
      </c>
      <c r="R156" s="16">
        <f>SUM(R155)</f>
        <v>1</v>
      </c>
    </row>
    <row r="157" spans="1:20">
      <c r="A157" s="70"/>
      <c r="B157" s="70"/>
      <c r="C157" s="70"/>
      <c r="D157" s="70"/>
      <c r="E157" s="70"/>
      <c r="F157" s="70"/>
      <c r="G157" s="70"/>
      <c r="H157" s="70"/>
      <c r="I157" s="70"/>
      <c r="J157" s="70"/>
      <c r="K157" s="70"/>
      <c r="L157" s="70"/>
      <c r="M157" s="70"/>
      <c r="N157" s="70"/>
      <c r="O157" s="70"/>
      <c r="P157" s="70"/>
      <c r="Q157" s="70"/>
      <c r="R157" s="70"/>
      <c r="T157" s="33"/>
    </row>
    <row r="158" spans="1:20" ht="16.5" customHeight="1">
      <c r="A158" s="100" t="s">
        <v>74</v>
      </c>
      <c r="B158" s="4" t="s">
        <v>75</v>
      </c>
      <c r="C158" s="11">
        <v>803</v>
      </c>
      <c r="D158" s="11">
        <v>782</v>
      </c>
      <c r="E158" s="11">
        <v>1118</v>
      </c>
      <c r="F158" s="11">
        <v>2639</v>
      </c>
      <c r="G158" s="11">
        <v>9454</v>
      </c>
      <c r="H158" s="22">
        <f>SUM(D158:G158)</f>
        <v>13993</v>
      </c>
      <c r="I158" s="54">
        <f t="shared" si="28"/>
        <v>782</v>
      </c>
      <c r="J158" s="54">
        <f t="shared" si="36"/>
        <v>2236</v>
      </c>
      <c r="K158" s="54">
        <f t="shared" si="34"/>
        <v>7917</v>
      </c>
      <c r="L158" s="54">
        <f t="shared" si="31"/>
        <v>37816</v>
      </c>
      <c r="M158" s="54">
        <f t="shared" si="33"/>
        <v>48751</v>
      </c>
      <c r="N158" s="28">
        <f t="shared" si="38"/>
        <v>3.4839562638462089</v>
      </c>
      <c r="O158" s="85">
        <f>SQRT((((1-N159)^2)*D159+((2-N159)^2)*E159+((3-N159)^2)*F159+((4-N159)^2)*G159)/H159)</f>
        <v>0.86304536018390876</v>
      </c>
      <c r="P158" s="12">
        <v>66</v>
      </c>
      <c r="Q158" s="12">
        <v>81</v>
      </c>
      <c r="R158" s="12">
        <v>7</v>
      </c>
    </row>
    <row r="159" spans="1:20">
      <c r="A159" s="100"/>
      <c r="B159" s="14" t="s">
        <v>148</v>
      </c>
      <c r="C159" s="16">
        <f>SUM(C158)</f>
        <v>803</v>
      </c>
      <c r="D159" s="16">
        <f>SUM(D158)</f>
        <v>782</v>
      </c>
      <c r="E159" s="16">
        <f>SUM(E158)</f>
        <v>1118</v>
      </c>
      <c r="F159" s="16">
        <f>SUM(F158)</f>
        <v>2639</v>
      </c>
      <c r="G159" s="16">
        <f>SUM(G158)</f>
        <v>9454</v>
      </c>
      <c r="H159" s="16">
        <f>SUM(D159:G159)</f>
        <v>13993</v>
      </c>
      <c r="I159" s="55">
        <f t="shared" si="28"/>
        <v>782</v>
      </c>
      <c r="J159" s="55">
        <f t="shared" si="36"/>
        <v>2236</v>
      </c>
      <c r="K159" s="55">
        <f t="shared" si="34"/>
        <v>7917</v>
      </c>
      <c r="L159" s="55">
        <f t="shared" si="31"/>
        <v>37816</v>
      </c>
      <c r="M159" s="55">
        <f t="shared" si="33"/>
        <v>48751</v>
      </c>
      <c r="N159" s="27">
        <f t="shared" si="38"/>
        <v>3.4839562638462089</v>
      </c>
      <c r="O159" s="85"/>
      <c r="P159" s="16">
        <f>SUM(P158)</f>
        <v>66</v>
      </c>
      <c r="Q159" s="16">
        <f>SUM(Q158)</f>
        <v>81</v>
      </c>
      <c r="R159" s="16">
        <f>SUM(R158)</f>
        <v>7</v>
      </c>
      <c r="S159" s="48"/>
    </row>
    <row r="160" spans="1:20">
      <c r="A160" s="79"/>
      <c r="B160" s="80"/>
      <c r="C160" s="80"/>
      <c r="D160" s="80"/>
      <c r="E160" s="80"/>
      <c r="F160" s="80"/>
      <c r="G160" s="80"/>
      <c r="H160" s="80"/>
      <c r="I160" s="80"/>
      <c r="J160" s="80"/>
      <c r="K160" s="80"/>
      <c r="L160" s="80"/>
      <c r="M160" s="80"/>
      <c r="N160" s="80"/>
      <c r="O160" s="80"/>
      <c r="P160" s="80"/>
      <c r="Q160" s="80"/>
      <c r="R160" s="81"/>
      <c r="T160" s="33"/>
    </row>
    <row r="161" spans="1:20" ht="15" customHeight="1">
      <c r="A161" s="76" t="s">
        <v>76</v>
      </c>
      <c r="B161" s="3" t="s">
        <v>77</v>
      </c>
      <c r="C161" s="11">
        <v>1093</v>
      </c>
      <c r="D161" s="11">
        <v>559</v>
      </c>
      <c r="E161" s="11">
        <v>578</v>
      </c>
      <c r="F161" s="11">
        <v>1450</v>
      </c>
      <c r="G161" s="11">
        <v>5692</v>
      </c>
      <c r="H161" s="53">
        <f>SUM(D161:G161)</f>
        <v>8279</v>
      </c>
      <c r="I161" s="54">
        <f t="shared" si="28"/>
        <v>559</v>
      </c>
      <c r="J161" s="54">
        <f t="shared" si="36"/>
        <v>1156</v>
      </c>
      <c r="K161" s="54">
        <f t="shared" si="34"/>
        <v>4350</v>
      </c>
      <c r="L161" s="54">
        <f t="shared" si="31"/>
        <v>22768</v>
      </c>
      <c r="M161" s="54">
        <f t="shared" si="33"/>
        <v>28833</v>
      </c>
      <c r="N161" s="28">
        <f t="shared" si="38"/>
        <v>3.4826669887667592</v>
      </c>
      <c r="O161" s="82">
        <f>SQRT((((1-N164)^2)*D164+((2-N164)^2)*E164+((3-N164)^2)*F164+((4-N164)^2)*G164)/H164)</f>
        <v>0.86871693311122555</v>
      </c>
      <c r="P161" s="10">
        <v>42</v>
      </c>
      <c r="Q161" s="10">
        <v>64</v>
      </c>
      <c r="R161" s="10">
        <v>15</v>
      </c>
    </row>
    <row r="162" spans="1:20" ht="15" customHeight="1">
      <c r="A162" s="77"/>
      <c r="B162" s="3" t="s">
        <v>78</v>
      </c>
      <c r="C162" s="11">
        <v>336</v>
      </c>
      <c r="D162" s="11">
        <v>172</v>
      </c>
      <c r="E162" s="11">
        <v>265</v>
      </c>
      <c r="F162" s="11">
        <v>675</v>
      </c>
      <c r="G162" s="11">
        <v>2368</v>
      </c>
      <c r="H162" s="53">
        <f>SUM(D162:G162)</f>
        <v>3480</v>
      </c>
      <c r="I162" s="54">
        <f t="shared" si="28"/>
        <v>172</v>
      </c>
      <c r="J162" s="54">
        <f t="shared" si="36"/>
        <v>530</v>
      </c>
      <c r="K162" s="54">
        <f t="shared" si="34"/>
        <v>2025</v>
      </c>
      <c r="L162" s="54">
        <f t="shared" si="31"/>
        <v>9472</v>
      </c>
      <c r="M162" s="54">
        <f t="shared" si="33"/>
        <v>12199</v>
      </c>
      <c r="N162" s="28">
        <f t="shared" si="38"/>
        <v>3.5054597701149426</v>
      </c>
      <c r="O162" s="83"/>
      <c r="P162" s="10">
        <v>16</v>
      </c>
      <c r="Q162" s="10">
        <v>19</v>
      </c>
      <c r="R162" s="10">
        <v>1</v>
      </c>
    </row>
    <row r="163" spans="1:20" ht="20.25" customHeight="1">
      <c r="A163" s="77"/>
      <c r="B163" s="3" t="s">
        <v>79</v>
      </c>
      <c r="C163" s="11">
        <v>305</v>
      </c>
      <c r="D163" s="11">
        <v>162</v>
      </c>
      <c r="E163" s="11">
        <v>180</v>
      </c>
      <c r="F163" s="11">
        <v>399</v>
      </c>
      <c r="G163" s="11">
        <v>2170</v>
      </c>
      <c r="H163" s="53">
        <f>SUM(D163:G163)</f>
        <v>2911</v>
      </c>
      <c r="I163" s="54">
        <f t="shared" si="28"/>
        <v>162</v>
      </c>
      <c r="J163" s="54">
        <f t="shared" si="36"/>
        <v>360</v>
      </c>
      <c r="K163" s="54">
        <f t="shared" si="34"/>
        <v>1197</v>
      </c>
      <c r="L163" s="54">
        <f t="shared" ref="L163:L174" si="40">G163*4</f>
        <v>8680</v>
      </c>
      <c r="M163" s="54">
        <f t="shared" si="33"/>
        <v>10399</v>
      </c>
      <c r="N163" s="28">
        <f t="shared" si="38"/>
        <v>3.5723119203023015</v>
      </c>
      <c r="O163" s="83"/>
      <c r="P163" s="10">
        <v>12</v>
      </c>
      <c r="Q163" s="10">
        <v>19</v>
      </c>
      <c r="R163" s="10">
        <v>2</v>
      </c>
    </row>
    <row r="164" spans="1:20">
      <c r="A164" s="78"/>
      <c r="B164" s="14" t="s">
        <v>148</v>
      </c>
      <c r="C164" s="16">
        <f>SUM(C161:C163)</f>
        <v>1734</v>
      </c>
      <c r="D164" s="16">
        <f>SUM(D161:D163)</f>
        <v>893</v>
      </c>
      <c r="E164" s="16">
        <f>SUM(E161:E163)</f>
        <v>1023</v>
      </c>
      <c r="F164" s="16">
        <f>SUM(F161:F163)</f>
        <v>2524</v>
      </c>
      <c r="G164" s="16">
        <f>SUM(G161:G163)</f>
        <v>10230</v>
      </c>
      <c r="H164" s="16">
        <f>SUM(D164:G164)</f>
        <v>14670</v>
      </c>
      <c r="I164" s="55">
        <f t="shared" si="28"/>
        <v>893</v>
      </c>
      <c r="J164" s="55">
        <f t="shared" si="36"/>
        <v>2046</v>
      </c>
      <c r="K164" s="55">
        <f t="shared" si="34"/>
        <v>7572</v>
      </c>
      <c r="L164" s="55">
        <f t="shared" si="40"/>
        <v>40920</v>
      </c>
      <c r="M164" s="55">
        <f t="shared" si="33"/>
        <v>51431</v>
      </c>
      <c r="N164" s="27">
        <f t="shared" si="38"/>
        <v>3.5058623040218131</v>
      </c>
      <c r="O164" s="84"/>
      <c r="P164" s="16">
        <f>SUM(P161:P163)</f>
        <v>70</v>
      </c>
      <c r="Q164" s="16">
        <f>SUM(Q161:Q163)</f>
        <v>102</v>
      </c>
      <c r="R164" s="16">
        <f>SUM(R161:R163)</f>
        <v>18</v>
      </c>
    </row>
    <row r="165" spans="1:20">
      <c r="A165" s="70"/>
      <c r="B165" s="70"/>
      <c r="C165" s="70"/>
      <c r="D165" s="70"/>
      <c r="E165" s="70"/>
      <c r="F165" s="70"/>
      <c r="G165" s="70"/>
      <c r="H165" s="70"/>
      <c r="I165" s="70"/>
      <c r="J165" s="70"/>
      <c r="K165" s="70"/>
      <c r="L165" s="70"/>
      <c r="M165" s="70"/>
      <c r="N165" s="70"/>
      <c r="O165" s="70"/>
      <c r="P165" s="70"/>
      <c r="Q165" s="70"/>
      <c r="R165" s="70"/>
      <c r="T165" s="33"/>
    </row>
    <row r="166" spans="1:20" ht="20.25" customHeight="1">
      <c r="A166" s="74" t="s">
        <v>80</v>
      </c>
      <c r="B166" s="4" t="s">
        <v>81</v>
      </c>
      <c r="C166" s="11">
        <v>660</v>
      </c>
      <c r="D166" s="11">
        <v>493</v>
      </c>
      <c r="E166" s="11">
        <v>798</v>
      </c>
      <c r="F166" s="11">
        <v>1752</v>
      </c>
      <c r="G166" s="11">
        <v>7865</v>
      </c>
      <c r="H166" s="17">
        <f>SUM(D166:G166)</f>
        <v>10908</v>
      </c>
      <c r="I166" s="54">
        <f t="shared" si="28"/>
        <v>493</v>
      </c>
      <c r="J166" s="54">
        <f t="shared" si="36"/>
        <v>1596</v>
      </c>
      <c r="K166" s="54">
        <f t="shared" si="34"/>
        <v>5256</v>
      </c>
      <c r="L166" s="54">
        <f t="shared" si="40"/>
        <v>31460</v>
      </c>
      <c r="M166" s="54">
        <f t="shared" si="33"/>
        <v>38805</v>
      </c>
      <c r="N166" s="28">
        <f t="shared" si="38"/>
        <v>3.5574807480748074</v>
      </c>
      <c r="O166" s="75">
        <f>SQRT((((1-N167)^2)*D167+((2-N167)^2)*E167+((3-N167)^2)*F167+((4-N167)^2)*G167)/H167)</f>
        <v>0.81497712408120881</v>
      </c>
      <c r="P166" s="10">
        <v>85</v>
      </c>
      <c r="Q166" s="10">
        <v>36</v>
      </c>
      <c r="R166" s="10">
        <v>10</v>
      </c>
    </row>
    <row r="167" spans="1:20">
      <c r="A167" s="74"/>
      <c r="B167" s="14" t="s">
        <v>148</v>
      </c>
      <c r="C167" s="19">
        <f>SUM(C166)</f>
        <v>660</v>
      </c>
      <c r="D167" s="19">
        <f>SUM(D166)</f>
        <v>493</v>
      </c>
      <c r="E167" s="19">
        <f>SUM(E166)</f>
        <v>798</v>
      </c>
      <c r="F167" s="19">
        <f>SUM(F166)</f>
        <v>1752</v>
      </c>
      <c r="G167" s="19">
        <f>SUM(G166)</f>
        <v>7865</v>
      </c>
      <c r="H167" s="16">
        <f>SUM(D167:G167)</f>
        <v>10908</v>
      </c>
      <c r="I167" s="55">
        <f t="shared" si="28"/>
        <v>493</v>
      </c>
      <c r="J167" s="55">
        <f t="shared" si="36"/>
        <v>1596</v>
      </c>
      <c r="K167" s="55">
        <f t="shared" si="34"/>
        <v>5256</v>
      </c>
      <c r="L167" s="55">
        <f t="shared" si="40"/>
        <v>31460</v>
      </c>
      <c r="M167" s="55">
        <f t="shared" si="33"/>
        <v>38805</v>
      </c>
      <c r="N167" s="27">
        <f t="shared" si="38"/>
        <v>3.5574807480748074</v>
      </c>
      <c r="O167" s="75"/>
      <c r="P167" s="16">
        <f>SUM(P166)</f>
        <v>85</v>
      </c>
      <c r="Q167" s="16">
        <f>SUM(Q166)</f>
        <v>36</v>
      </c>
      <c r="R167" s="16">
        <f>SUM(R166)</f>
        <v>10</v>
      </c>
    </row>
    <row r="168" spans="1:20">
      <c r="A168" s="70"/>
      <c r="B168" s="70"/>
      <c r="C168" s="70"/>
      <c r="D168" s="70"/>
      <c r="E168" s="70"/>
      <c r="F168" s="70"/>
      <c r="G168" s="70"/>
      <c r="H168" s="70"/>
      <c r="I168" s="70"/>
      <c r="J168" s="70"/>
      <c r="K168" s="70"/>
      <c r="L168" s="70"/>
      <c r="M168" s="70"/>
      <c r="N168" s="70"/>
      <c r="O168" s="70"/>
      <c r="P168" s="70"/>
      <c r="Q168" s="70"/>
      <c r="R168" s="70"/>
      <c r="T168" s="33"/>
    </row>
    <row r="169" spans="1:20" ht="15" customHeight="1">
      <c r="A169" s="71" t="s">
        <v>155</v>
      </c>
      <c r="B169" s="3" t="s">
        <v>91</v>
      </c>
      <c r="C169" s="11">
        <v>226</v>
      </c>
      <c r="D169" s="11">
        <v>242</v>
      </c>
      <c r="E169" s="11">
        <v>332</v>
      </c>
      <c r="F169" s="11">
        <v>610</v>
      </c>
      <c r="G169" s="11">
        <v>3822</v>
      </c>
      <c r="H169" s="17">
        <f t="shared" ref="H169:H174" si="41">SUM(D169:G169)</f>
        <v>5006</v>
      </c>
      <c r="I169" s="54">
        <f t="shared" si="28"/>
        <v>242</v>
      </c>
      <c r="J169" s="54">
        <f t="shared" si="36"/>
        <v>664</v>
      </c>
      <c r="K169" s="54">
        <f t="shared" si="34"/>
        <v>1830</v>
      </c>
      <c r="L169" s="54">
        <f t="shared" si="40"/>
        <v>15288</v>
      </c>
      <c r="M169" s="54">
        <f t="shared" si="33"/>
        <v>18024</v>
      </c>
      <c r="N169" s="28">
        <f t="shared" si="38"/>
        <v>3.6004794246903717</v>
      </c>
      <c r="O169" s="75">
        <f>SQRT((((1-N174)^2)*D174+((2-N174)^2)*E180+((3-N174)^2)*F174+((4-N174)^2)*G174)/H174)</f>
        <v>0.73202356064002883</v>
      </c>
      <c r="P169" s="10">
        <v>33</v>
      </c>
      <c r="Q169" s="10">
        <v>28</v>
      </c>
      <c r="R169" s="10">
        <v>1</v>
      </c>
    </row>
    <row r="170" spans="1:20" ht="15" customHeight="1">
      <c r="A170" s="71"/>
      <c r="B170" s="3" t="s">
        <v>158</v>
      </c>
      <c r="C170" s="11">
        <v>218</v>
      </c>
      <c r="D170" s="11">
        <v>95</v>
      </c>
      <c r="E170" s="11">
        <v>153</v>
      </c>
      <c r="F170" s="11">
        <v>474</v>
      </c>
      <c r="G170" s="11">
        <v>2384</v>
      </c>
      <c r="H170" s="50">
        <f t="shared" si="41"/>
        <v>3106</v>
      </c>
      <c r="I170" s="54">
        <f t="shared" si="28"/>
        <v>95</v>
      </c>
      <c r="J170" s="54">
        <f t="shared" si="36"/>
        <v>306</v>
      </c>
      <c r="K170" s="54">
        <f t="shared" si="34"/>
        <v>1422</v>
      </c>
      <c r="L170" s="54">
        <f t="shared" si="40"/>
        <v>9536</v>
      </c>
      <c r="M170" s="54">
        <f t="shared" si="33"/>
        <v>11359</v>
      </c>
      <c r="N170" s="28">
        <f t="shared" si="38"/>
        <v>3.6571152607855764</v>
      </c>
      <c r="O170" s="75"/>
      <c r="P170" s="10">
        <v>32</v>
      </c>
      <c r="Q170" s="10">
        <v>9</v>
      </c>
      <c r="R170" s="10">
        <v>0</v>
      </c>
    </row>
    <row r="171" spans="1:20" ht="15" customHeight="1">
      <c r="A171" s="71"/>
      <c r="B171" s="3" t="s">
        <v>126</v>
      </c>
      <c r="C171" s="11">
        <v>182</v>
      </c>
      <c r="D171" s="11">
        <v>123</v>
      </c>
      <c r="E171" s="11">
        <v>143</v>
      </c>
      <c r="F171" s="11">
        <v>284</v>
      </c>
      <c r="G171" s="11">
        <v>1620</v>
      </c>
      <c r="H171" s="17">
        <f t="shared" si="41"/>
        <v>2170</v>
      </c>
      <c r="I171" s="54">
        <f t="shared" ref="I171:I209" si="42">D171*1</f>
        <v>123</v>
      </c>
      <c r="J171" s="54">
        <f t="shared" si="36"/>
        <v>286</v>
      </c>
      <c r="K171" s="54">
        <f t="shared" ref="K171:K209" si="43">F171*3</f>
        <v>852</v>
      </c>
      <c r="L171" s="54">
        <f t="shared" si="40"/>
        <v>6480</v>
      </c>
      <c r="M171" s="54">
        <f t="shared" si="33"/>
        <v>7741</v>
      </c>
      <c r="N171" s="28">
        <f t="shared" si="38"/>
        <v>3.5672811059907836</v>
      </c>
      <c r="O171" s="75"/>
      <c r="P171" s="10">
        <v>6</v>
      </c>
      <c r="Q171" s="10">
        <v>3</v>
      </c>
      <c r="R171" s="10">
        <v>0</v>
      </c>
    </row>
    <row r="172" spans="1:20" ht="15" customHeight="1">
      <c r="A172" s="71"/>
      <c r="B172" s="3" t="s">
        <v>127</v>
      </c>
      <c r="C172" s="11">
        <v>348</v>
      </c>
      <c r="D172" s="11">
        <v>306</v>
      </c>
      <c r="E172" s="11">
        <v>359</v>
      </c>
      <c r="F172" s="11">
        <v>763</v>
      </c>
      <c r="G172" s="11">
        <v>3312</v>
      </c>
      <c r="H172" s="17">
        <f t="shared" si="41"/>
        <v>4740</v>
      </c>
      <c r="I172" s="54">
        <f t="shared" si="42"/>
        <v>306</v>
      </c>
      <c r="J172" s="54">
        <f t="shared" si="36"/>
        <v>718</v>
      </c>
      <c r="K172" s="54">
        <f t="shared" si="43"/>
        <v>2289</v>
      </c>
      <c r="L172" s="54">
        <f t="shared" si="40"/>
        <v>13248</v>
      </c>
      <c r="M172" s="54">
        <f t="shared" si="33"/>
        <v>16561</v>
      </c>
      <c r="N172" s="28">
        <f t="shared" si="38"/>
        <v>3.4938818565400842</v>
      </c>
      <c r="O172" s="75"/>
      <c r="P172" s="10">
        <v>36</v>
      </c>
      <c r="Q172" s="10">
        <v>34</v>
      </c>
      <c r="R172" s="10">
        <v>2</v>
      </c>
    </row>
    <row r="173" spans="1:20" ht="15" customHeight="1">
      <c r="A173" s="71"/>
      <c r="B173" s="3" t="s">
        <v>128</v>
      </c>
      <c r="C173" s="11">
        <v>232</v>
      </c>
      <c r="D173" s="11">
        <v>140</v>
      </c>
      <c r="E173" s="11">
        <v>131</v>
      </c>
      <c r="F173" s="11">
        <v>316</v>
      </c>
      <c r="G173" s="11">
        <v>1401</v>
      </c>
      <c r="H173" s="17">
        <f t="shared" si="41"/>
        <v>1988</v>
      </c>
      <c r="I173" s="54">
        <f t="shared" si="42"/>
        <v>140</v>
      </c>
      <c r="J173" s="54">
        <f t="shared" si="36"/>
        <v>262</v>
      </c>
      <c r="K173" s="54">
        <f t="shared" si="43"/>
        <v>948</v>
      </c>
      <c r="L173" s="54">
        <f t="shared" si="40"/>
        <v>5604</v>
      </c>
      <c r="M173" s="54">
        <f t="shared" si="33"/>
        <v>6954</v>
      </c>
      <c r="N173" s="28">
        <f t="shared" si="38"/>
        <v>3.4979879275653922</v>
      </c>
      <c r="O173" s="75"/>
      <c r="P173" s="10">
        <v>18</v>
      </c>
      <c r="Q173" s="10">
        <v>13</v>
      </c>
      <c r="R173" s="10">
        <v>1</v>
      </c>
    </row>
    <row r="174" spans="1:20">
      <c r="A174" s="71"/>
      <c r="B174" s="14" t="s">
        <v>148</v>
      </c>
      <c r="C174" s="16">
        <f>SUM(C169:C173)</f>
        <v>1206</v>
      </c>
      <c r="D174" s="16">
        <f>SUM(D169:D173)</f>
        <v>906</v>
      </c>
      <c r="E174" s="16">
        <f>SUM(E169:E173)</f>
        <v>1118</v>
      </c>
      <c r="F174" s="16">
        <f>SUM(F169:F173)</f>
        <v>2447</v>
      </c>
      <c r="G174" s="16">
        <f>SUM(G169:G173)</f>
        <v>12539</v>
      </c>
      <c r="H174" s="16">
        <f t="shared" si="41"/>
        <v>17010</v>
      </c>
      <c r="I174" s="55">
        <f t="shared" si="42"/>
        <v>906</v>
      </c>
      <c r="J174" s="55">
        <f t="shared" si="36"/>
        <v>2236</v>
      </c>
      <c r="K174" s="55">
        <f t="shared" si="43"/>
        <v>7341</v>
      </c>
      <c r="L174" s="55">
        <f t="shared" si="40"/>
        <v>50156</v>
      </c>
      <c r="M174" s="55">
        <f t="shared" si="33"/>
        <v>60639</v>
      </c>
      <c r="N174" s="27">
        <f t="shared" si="38"/>
        <v>3.5649029982363314</v>
      </c>
      <c r="O174" s="75"/>
      <c r="P174" s="16">
        <f>SUM(P169:P173)</f>
        <v>125</v>
      </c>
      <c r="Q174" s="16">
        <f>SUM(Q169:Q173)</f>
        <v>87</v>
      </c>
      <c r="R174" s="16">
        <f>SUM(R169:R173)</f>
        <v>4</v>
      </c>
    </row>
    <row r="175" spans="1:20">
      <c r="A175" s="70"/>
      <c r="B175" s="70"/>
      <c r="C175" s="70"/>
      <c r="D175" s="70"/>
      <c r="E175" s="70"/>
      <c r="F175" s="70"/>
      <c r="G175" s="70"/>
      <c r="H175" s="70"/>
      <c r="I175" s="70"/>
      <c r="J175" s="70"/>
      <c r="K175" s="70"/>
      <c r="L175" s="70"/>
      <c r="M175" s="70"/>
      <c r="N175" s="70"/>
      <c r="O175" s="70"/>
      <c r="P175" s="70"/>
      <c r="Q175" s="70"/>
      <c r="R175" s="70"/>
      <c r="T175" s="33"/>
    </row>
    <row r="176" spans="1:20" ht="15" customHeight="1">
      <c r="A176" s="73" t="s">
        <v>82</v>
      </c>
      <c r="B176" s="3" t="s">
        <v>83</v>
      </c>
      <c r="C176" s="11">
        <v>214</v>
      </c>
      <c r="D176" s="11">
        <v>115</v>
      </c>
      <c r="E176" s="11">
        <v>141</v>
      </c>
      <c r="F176" s="11">
        <v>393</v>
      </c>
      <c r="G176" s="11">
        <v>3001</v>
      </c>
      <c r="H176" s="17">
        <f>SUM(D176:G176)</f>
        <v>3650</v>
      </c>
      <c r="I176" s="54">
        <f t="shared" si="42"/>
        <v>115</v>
      </c>
      <c r="J176" s="54">
        <f t="shared" si="36"/>
        <v>282</v>
      </c>
      <c r="K176" s="54">
        <f t="shared" si="43"/>
        <v>1179</v>
      </c>
      <c r="L176" s="54">
        <f>G176*4</f>
        <v>12004</v>
      </c>
      <c r="M176" s="54">
        <f t="shared" si="33"/>
        <v>13580</v>
      </c>
      <c r="N176" s="28">
        <f t="shared" si="38"/>
        <v>3.7205479452054795</v>
      </c>
      <c r="O176" s="75">
        <f>SQRT((((1-N179)^2)*D179+((2-N179)^2)*E179+((3-N179)^2)*F179+((4-N179)^2)*G179)/H179)</f>
        <v>0.75459597163957393</v>
      </c>
      <c r="P176" s="10">
        <v>40</v>
      </c>
      <c r="Q176" s="10">
        <v>11</v>
      </c>
      <c r="R176" s="10">
        <v>4</v>
      </c>
    </row>
    <row r="177" spans="1:20" ht="15" customHeight="1">
      <c r="A177" s="73"/>
      <c r="B177" s="3" t="s">
        <v>84</v>
      </c>
      <c r="C177" s="11">
        <v>775</v>
      </c>
      <c r="D177" s="11">
        <v>542</v>
      </c>
      <c r="E177" s="11">
        <v>682</v>
      </c>
      <c r="F177" s="11">
        <v>1744</v>
      </c>
      <c r="G177" s="11">
        <v>9481</v>
      </c>
      <c r="H177" s="17">
        <f>SUM(D177:G177)</f>
        <v>12449</v>
      </c>
      <c r="I177" s="54">
        <f t="shared" si="42"/>
        <v>542</v>
      </c>
      <c r="J177" s="54">
        <f t="shared" si="36"/>
        <v>1364</v>
      </c>
      <c r="K177" s="54">
        <f t="shared" si="43"/>
        <v>5232</v>
      </c>
      <c r="L177" s="54">
        <f t="shared" ref="L177:L209" si="44">G177*4</f>
        <v>37924</v>
      </c>
      <c r="M177" s="54">
        <f t="shared" ref="M177:M179" si="45">SUM(I177:L177)</f>
        <v>45062</v>
      </c>
      <c r="N177" s="28">
        <f t="shared" si="38"/>
        <v>3.6197284922483735</v>
      </c>
      <c r="O177" s="75"/>
      <c r="P177" s="10">
        <v>127</v>
      </c>
      <c r="Q177" s="10">
        <v>68</v>
      </c>
      <c r="R177" s="10">
        <v>8</v>
      </c>
    </row>
    <row r="178" spans="1:20" ht="15" customHeight="1">
      <c r="A178" s="73"/>
      <c r="B178" s="3" t="s">
        <v>85</v>
      </c>
      <c r="C178" s="11">
        <v>380</v>
      </c>
      <c r="D178" s="11">
        <v>100</v>
      </c>
      <c r="E178" s="11">
        <v>193</v>
      </c>
      <c r="F178" s="11">
        <v>484</v>
      </c>
      <c r="G178" s="11">
        <v>2479</v>
      </c>
      <c r="H178" s="17">
        <f>SUM(D178:G178)</f>
        <v>3256</v>
      </c>
      <c r="I178" s="54">
        <f t="shared" si="42"/>
        <v>100</v>
      </c>
      <c r="J178" s="54">
        <f t="shared" ref="J178:J209" si="46">E178*2</f>
        <v>386</v>
      </c>
      <c r="K178" s="54">
        <f t="shared" si="43"/>
        <v>1452</v>
      </c>
      <c r="L178" s="54">
        <f t="shared" si="44"/>
        <v>9916</v>
      </c>
      <c r="M178" s="54">
        <f t="shared" si="45"/>
        <v>11854</v>
      </c>
      <c r="N178" s="28">
        <f t="shared" si="38"/>
        <v>3.6406633906633905</v>
      </c>
      <c r="O178" s="75"/>
      <c r="P178" s="10">
        <v>36</v>
      </c>
      <c r="Q178" s="10">
        <v>14</v>
      </c>
      <c r="R178" s="10">
        <v>11</v>
      </c>
    </row>
    <row r="179" spans="1:20">
      <c r="A179" s="73"/>
      <c r="B179" s="14" t="s">
        <v>148</v>
      </c>
      <c r="C179" s="16">
        <f>SUM(C176:C178)</f>
        <v>1369</v>
      </c>
      <c r="D179" s="16">
        <f>SUM(D176:D178)</f>
        <v>757</v>
      </c>
      <c r="E179" s="16">
        <f>SUM(E176:E178)</f>
        <v>1016</v>
      </c>
      <c r="F179" s="16">
        <f>SUM(F176:F178)</f>
        <v>2621</v>
      </c>
      <c r="G179" s="16">
        <f>SUM(G176:G178)</f>
        <v>14961</v>
      </c>
      <c r="H179" s="16">
        <f>SUM(D179:G179)</f>
        <v>19355</v>
      </c>
      <c r="I179" s="55">
        <f t="shared" si="42"/>
        <v>757</v>
      </c>
      <c r="J179" s="55">
        <f t="shared" si="46"/>
        <v>2032</v>
      </c>
      <c r="K179" s="55">
        <f t="shared" si="43"/>
        <v>7863</v>
      </c>
      <c r="L179" s="55">
        <f t="shared" si="44"/>
        <v>59844</v>
      </c>
      <c r="M179" s="55">
        <f t="shared" si="45"/>
        <v>70496</v>
      </c>
      <c r="N179" s="27">
        <f t="shared" si="38"/>
        <v>3.6422629811418239</v>
      </c>
      <c r="O179" s="75"/>
      <c r="P179" s="16">
        <f>SUM(P176:P178)</f>
        <v>203</v>
      </c>
      <c r="Q179" s="16">
        <f>SUM(Q176:Q178)</f>
        <v>93</v>
      </c>
      <c r="R179" s="16">
        <f>SUM(R176:R178)</f>
        <v>23</v>
      </c>
    </row>
    <row r="180" spans="1:20">
      <c r="A180" s="70"/>
      <c r="B180" s="70"/>
      <c r="C180" s="70"/>
      <c r="D180" s="70"/>
      <c r="E180" s="70"/>
      <c r="F180" s="70"/>
      <c r="G180" s="70"/>
      <c r="H180" s="70"/>
      <c r="I180" s="70"/>
      <c r="J180" s="70"/>
      <c r="K180" s="70"/>
      <c r="L180" s="70"/>
      <c r="M180" s="70"/>
      <c r="N180" s="70"/>
      <c r="O180" s="70"/>
      <c r="P180" s="70"/>
      <c r="Q180" s="70"/>
      <c r="R180" s="70"/>
      <c r="T180" s="38"/>
    </row>
    <row r="181" spans="1:20" ht="15" customHeight="1">
      <c r="A181" s="71" t="s">
        <v>86</v>
      </c>
      <c r="B181" s="4" t="s">
        <v>87</v>
      </c>
      <c r="C181" s="11">
        <v>502</v>
      </c>
      <c r="D181" s="11">
        <v>483</v>
      </c>
      <c r="E181" s="11">
        <v>656</v>
      </c>
      <c r="F181" s="11">
        <v>1569</v>
      </c>
      <c r="G181" s="11">
        <v>5658</v>
      </c>
      <c r="H181" s="22">
        <f>SUM(D181:G181)</f>
        <v>8366</v>
      </c>
      <c r="I181" s="54">
        <f t="shared" si="42"/>
        <v>483</v>
      </c>
      <c r="J181" s="54">
        <f t="shared" si="46"/>
        <v>1312</v>
      </c>
      <c r="K181" s="54">
        <f t="shared" si="43"/>
        <v>4707</v>
      </c>
      <c r="L181" s="54">
        <f t="shared" si="44"/>
        <v>22632</v>
      </c>
      <c r="M181" s="54">
        <f t="shared" ref="M181:M185" si="47">SUM(I181:L181)</f>
        <v>29134</v>
      </c>
      <c r="N181" s="28">
        <f t="shared" si="38"/>
        <v>3.482428878795123</v>
      </c>
      <c r="O181" s="85">
        <f>SQRT((((1-N185)^2)*D185+((2-N185)^2)*E185+((3-N185)^2)*F185+((4-N185)^2)*G185)/H185)</f>
        <v>0.87833002321585663</v>
      </c>
      <c r="P181" s="12">
        <v>53</v>
      </c>
      <c r="Q181" s="12">
        <v>38</v>
      </c>
      <c r="R181" s="12">
        <v>3</v>
      </c>
    </row>
    <row r="182" spans="1:20" ht="15" customHeight="1">
      <c r="A182" s="71"/>
      <c r="B182" s="4" t="s">
        <v>88</v>
      </c>
      <c r="C182" s="11">
        <v>631</v>
      </c>
      <c r="D182" s="11">
        <v>375</v>
      </c>
      <c r="E182" s="11">
        <v>404</v>
      </c>
      <c r="F182" s="11">
        <v>978</v>
      </c>
      <c r="G182" s="11">
        <v>4164</v>
      </c>
      <c r="H182" s="22">
        <f>SUM(D182:G182)</f>
        <v>5921</v>
      </c>
      <c r="I182" s="54">
        <f t="shared" si="42"/>
        <v>375</v>
      </c>
      <c r="J182" s="54">
        <f t="shared" si="46"/>
        <v>808</v>
      </c>
      <c r="K182" s="54">
        <f t="shared" si="43"/>
        <v>2934</v>
      </c>
      <c r="L182" s="54">
        <f t="shared" si="44"/>
        <v>16656</v>
      </c>
      <c r="M182" s="54">
        <f t="shared" si="47"/>
        <v>20773</v>
      </c>
      <c r="N182" s="28">
        <f t="shared" si="38"/>
        <v>3.5083600743117715</v>
      </c>
      <c r="O182" s="85"/>
      <c r="P182" s="12">
        <v>64</v>
      </c>
      <c r="Q182" s="12">
        <v>28</v>
      </c>
      <c r="R182" s="12">
        <v>4</v>
      </c>
    </row>
    <row r="183" spans="1:20" ht="15" customHeight="1">
      <c r="A183" s="71"/>
      <c r="B183" s="4" t="s">
        <v>89</v>
      </c>
      <c r="C183" s="11">
        <v>307</v>
      </c>
      <c r="D183" s="11">
        <v>382</v>
      </c>
      <c r="E183" s="11">
        <v>423</v>
      </c>
      <c r="F183" s="11">
        <v>1040</v>
      </c>
      <c r="G183" s="11">
        <v>3548</v>
      </c>
      <c r="H183" s="22">
        <f>SUM(D183:G183)</f>
        <v>5393</v>
      </c>
      <c r="I183" s="54">
        <f t="shared" si="42"/>
        <v>382</v>
      </c>
      <c r="J183" s="54">
        <f t="shared" si="46"/>
        <v>846</v>
      </c>
      <c r="K183" s="54">
        <f t="shared" si="43"/>
        <v>3120</v>
      </c>
      <c r="L183" s="54">
        <f t="shared" si="44"/>
        <v>14192</v>
      </c>
      <c r="M183" s="54">
        <f t="shared" si="47"/>
        <v>18540</v>
      </c>
      <c r="N183" s="28">
        <f t="shared" si="38"/>
        <v>3.4377897274244389</v>
      </c>
      <c r="O183" s="85"/>
      <c r="P183" s="12">
        <v>37</v>
      </c>
      <c r="Q183" s="12">
        <v>29</v>
      </c>
      <c r="R183" s="12">
        <v>3</v>
      </c>
    </row>
    <row r="184" spans="1:20" ht="15" customHeight="1">
      <c r="A184" s="71"/>
      <c r="B184" s="4" t="s">
        <v>90</v>
      </c>
      <c r="C184" s="11">
        <v>926</v>
      </c>
      <c r="D184" s="11">
        <v>975</v>
      </c>
      <c r="E184" s="11">
        <v>1312</v>
      </c>
      <c r="F184" s="11">
        <v>2991</v>
      </c>
      <c r="G184" s="11">
        <v>11220</v>
      </c>
      <c r="H184" s="22">
        <f>SUM(D184:G184)</f>
        <v>16498</v>
      </c>
      <c r="I184" s="54">
        <f t="shared" si="42"/>
        <v>975</v>
      </c>
      <c r="J184" s="54">
        <f t="shared" si="46"/>
        <v>2624</v>
      </c>
      <c r="K184" s="54">
        <f t="shared" si="43"/>
        <v>8973</v>
      </c>
      <c r="L184" s="54">
        <f t="shared" si="44"/>
        <v>44880</v>
      </c>
      <c r="M184" s="54">
        <f t="shared" si="47"/>
        <v>57452</v>
      </c>
      <c r="N184" s="28">
        <f t="shared" si="38"/>
        <v>3.4823614983634381</v>
      </c>
      <c r="O184" s="85"/>
      <c r="P184" s="12">
        <v>144</v>
      </c>
      <c r="Q184" s="12">
        <v>105</v>
      </c>
      <c r="R184" s="12">
        <v>8</v>
      </c>
    </row>
    <row r="185" spans="1:20">
      <c r="A185" s="71"/>
      <c r="B185" s="14" t="s">
        <v>148</v>
      </c>
      <c r="C185" s="16">
        <f>SUM(C181:C184)</f>
        <v>2366</v>
      </c>
      <c r="D185" s="16">
        <f>SUM(D181:D184)</f>
        <v>2215</v>
      </c>
      <c r="E185" s="16">
        <f>SUM(E181:E184)</f>
        <v>2795</v>
      </c>
      <c r="F185" s="16">
        <f>SUM(F181:F184)</f>
        <v>6578</v>
      </c>
      <c r="G185" s="16">
        <f>SUM(G181:G184)</f>
        <v>24590</v>
      </c>
      <c r="H185" s="16">
        <f>SUM(D185:G185)</f>
        <v>36178</v>
      </c>
      <c r="I185" s="55">
        <f t="shared" si="42"/>
        <v>2215</v>
      </c>
      <c r="J185" s="55">
        <f t="shared" si="46"/>
        <v>5590</v>
      </c>
      <c r="K185" s="55">
        <f t="shared" si="43"/>
        <v>19734</v>
      </c>
      <c r="L185" s="55">
        <f t="shared" si="44"/>
        <v>98360</v>
      </c>
      <c r="M185" s="55">
        <f t="shared" si="47"/>
        <v>125899</v>
      </c>
      <c r="N185" s="27">
        <f t="shared" si="38"/>
        <v>3.4799878379125437</v>
      </c>
      <c r="O185" s="85"/>
      <c r="P185" s="16">
        <f>SUM(P181:P184)</f>
        <v>298</v>
      </c>
      <c r="Q185" s="16">
        <f>SUM(Q181:Q184)</f>
        <v>200</v>
      </c>
      <c r="R185" s="16">
        <f>SUM(R181:R184)</f>
        <v>18</v>
      </c>
    </row>
    <row r="186" spans="1:20">
      <c r="A186" s="70"/>
      <c r="B186" s="70"/>
      <c r="C186" s="70"/>
      <c r="D186" s="70"/>
      <c r="E186" s="70"/>
      <c r="F186" s="70"/>
      <c r="G186" s="70"/>
      <c r="H186" s="70"/>
      <c r="I186" s="70"/>
      <c r="J186" s="70"/>
      <c r="K186" s="70"/>
      <c r="L186" s="70"/>
      <c r="M186" s="70"/>
      <c r="N186" s="70"/>
      <c r="O186" s="70"/>
      <c r="P186" s="70"/>
      <c r="Q186" s="70"/>
      <c r="R186" s="70"/>
    </row>
    <row r="187" spans="1:20" ht="19.5" customHeight="1">
      <c r="A187" s="71" t="s">
        <v>92</v>
      </c>
      <c r="B187" s="4" t="s">
        <v>91</v>
      </c>
      <c r="C187" s="11">
        <v>986</v>
      </c>
      <c r="D187" s="11">
        <v>417</v>
      </c>
      <c r="E187" s="11">
        <v>542</v>
      </c>
      <c r="F187" s="11">
        <v>1285</v>
      </c>
      <c r="G187" s="11">
        <v>5482</v>
      </c>
      <c r="H187" s="17">
        <f>SUM(D187:G187)</f>
        <v>7726</v>
      </c>
      <c r="I187" s="54">
        <f t="shared" si="42"/>
        <v>417</v>
      </c>
      <c r="J187" s="54">
        <f t="shared" si="46"/>
        <v>1084</v>
      </c>
      <c r="K187" s="54">
        <f t="shared" si="43"/>
        <v>3855</v>
      </c>
      <c r="L187" s="54">
        <f t="shared" si="44"/>
        <v>21928</v>
      </c>
      <c r="M187" s="54">
        <f t="shared" ref="M187:M188" si="48">SUM(I187:L187)</f>
        <v>27284</v>
      </c>
      <c r="N187" s="28">
        <f t="shared" si="38"/>
        <v>3.5314522391923377</v>
      </c>
      <c r="O187" s="75">
        <f>SQRT((((1-N188)^2)*D188+((2-N188)^2)*E188+((3-N188)^2)*F188+((4-N188)^2)*G188)/H188)</f>
        <v>0.84448670364440026</v>
      </c>
      <c r="P187" s="10">
        <v>59</v>
      </c>
      <c r="Q187" s="10">
        <v>57</v>
      </c>
      <c r="R187" s="10">
        <v>12</v>
      </c>
    </row>
    <row r="188" spans="1:20">
      <c r="A188" s="71"/>
      <c r="B188" s="14" t="s">
        <v>148</v>
      </c>
      <c r="C188" s="16">
        <f>SUM(C187)</f>
        <v>986</v>
      </c>
      <c r="D188" s="16">
        <f>SUM(D187)</f>
        <v>417</v>
      </c>
      <c r="E188" s="16">
        <f>SUM(E187)</f>
        <v>542</v>
      </c>
      <c r="F188" s="16">
        <f>SUM(F187)</f>
        <v>1285</v>
      </c>
      <c r="G188" s="16">
        <f>SUM(G187)</f>
        <v>5482</v>
      </c>
      <c r="H188" s="16">
        <f>SUM(D188:G188)</f>
        <v>7726</v>
      </c>
      <c r="I188" s="55">
        <f t="shared" si="42"/>
        <v>417</v>
      </c>
      <c r="J188" s="55">
        <f t="shared" si="46"/>
        <v>1084</v>
      </c>
      <c r="K188" s="55">
        <f t="shared" si="43"/>
        <v>3855</v>
      </c>
      <c r="L188" s="55">
        <f t="shared" si="44"/>
        <v>21928</v>
      </c>
      <c r="M188" s="55">
        <f t="shared" si="48"/>
        <v>27284</v>
      </c>
      <c r="N188" s="27">
        <f t="shared" si="38"/>
        <v>3.5314522391923377</v>
      </c>
      <c r="O188" s="75"/>
      <c r="P188" s="16">
        <f>SUM(P187)</f>
        <v>59</v>
      </c>
      <c r="Q188" s="16">
        <f>SUM(Q187)</f>
        <v>57</v>
      </c>
      <c r="R188" s="16">
        <f>SUM(R187)</f>
        <v>12</v>
      </c>
    </row>
    <row r="189" spans="1:20">
      <c r="A189" s="70"/>
      <c r="B189" s="70"/>
      <c r="C189" s="70"/>
      <c r="D189" s="70"/>
      <c r="E189" s="70"/>
      <c r="F189" s="70"/>
      <c r="G189" s="70"/>
      <c r="H189" s="70"/>
      <c r="I189" s="70"/>
      <c r="J189" s="70"/>
      <c r="K189" s="70"/>
      <c r="L189" s="70"/>
      <c r="M189" s="70"/>
      <c r="N189" s="70"/>
      <c r="O189" s="70"/>
      <c r="P189" s="70"/>
      <c r="Q189" s="70"/>
      <c r="R189" s="70"/>
      <c r="T189" s="33"/>
    </row>
    <row r="190" spans="1:20" ht="15" customHeight="1">
      <c r="A190" s="73" t="s">
        <v>93</v>
      </c>
      <c r="B190" s="3" t="s">
        <v>94</v>
      </c>
      <c r="C190" s="11">
        <v>173</v>
      </c>
      <c r="D190" s="11">
        <v>213</v>
      </c>
      <c r="E190" s="11">
        <v>311</v>
      </c>
      <c r="F190" s="11">
        <v>700</v>
      </c>
      <c r="G190" s="11">
        <v>3343</v>
      </c>
      <c r="H190" s="17">
        <f t="shared" ref="H190:H195" si="49">SUM(D190:G190)</f>
        <v>4567</v>
      </c>
      <c r="I190" s="54">
        <f t="shared" si="42"/>
        <v>213</v>
      </c>
      <c r="J190" s="54">
        <f t="shared" si="46"/>
        <v>622</v>
      </c>
      <c r="K190" s="54">
        <f t="shared" si="43"/>
        <v>2100</v>
      </c>
      <c r="L190" s="54">
        <f t="shared" si="44"/>
        <v>13372</v>
      </c>
      <c r="M190" s="54">
        <f t="shared" ref="M190:M195" si="50">SUM(I190:L190)</f>
        <v>16307</v>
      </c>
      <c r="N190" s="28">
        <f t="shared" si="38"/>
        <v>3.570615283555945</v>
      </c>
      <c r="O190" s="75">
        <f>SQRT((((1-N195)^2)*D195+((2-N195)^2)*E195+((3-N195)^2)*F195+((4-N195)^2)*G195)/H195)</f>
        <v>0.83910937131397478</v>
      </c>
      <c r="P190" s="45">
        <v>36</v>
      </c>
      <c r="Q190" s="45">
        <v>31</v>
      </c>
      <c r="R190" s="45">
        <v>1</v>
      </c>
    </row>
    <row r="191" spans="1:20" ht="15" customHeight="1">
      <c r="A191" s="73"/>
      <c r="B191" s="3" t="s">
        <v>95</v>
      </c>
      <c r="C191" s="11">
        <v>281</v>
      </c>
      <c r="D191" s="11">
        <v>274</v>
      </c>
      <c r="E191" s="11">
        <v>422</v>
      </c>
      <c r="F191" s="11">
        <v>996</v>
      </c>
      <c r="G191" s="11">
        <v>3595</v>
      </c>
      <c r="H191" s="17">
        <f t="shared" si="49"/>
        <v>5287</v>
      </c>
      <c r="I191" s="54">
        <f t="shared" si="42"/>
        <v>274</v>
      </c>
      <c r="J191" s="54">
        <f t="shared" si="46"/>
        <v>844</v>
      </c>
      <c r="K191" s="54">
        <f t="shared" si="43"/>
        <v>2988</v>
      </c>
      <c r="L191" s="54">
        <f t="shared" si="44"/>
        <v>14380</v>
      </c>
      <c r="M191" s="54">
        <f t="shared" si="50"/>
        <v>18486</v>
      </c>
      <c r="N191" s="28">
        <f t="shared" ref="N191:N195" si="51">M191/H191</f>
        <v>3.4965008511443161</v>
      </c>
      <c r="O191" s="75"/>
      <c r="P191" s="45">
        <v>42</v>
      </c>
      <c r="Q191" s="45">
        <v>29</v>
      </c>
      <c r="R191" s="45">
        <v>3</v>
      </c>
    </row>
    <row r="192" spans="1:20" ht="15" customHeight="1">
      <c r="A192" s="73"/>
      <c r="B192" s="3" t="s">
        <v>96</v>
      </c>
      <c r="C192" s="11">
        <v>315</v>
      </c>
      <c r="D192" s="11">
        <v>177</v>
      </c>
      <c r="E192" s="11">
        <v>298</v>
      </c>
      <c r="F192" s="11">
        <v>789</v>
      </c>
      <c r="G192" s="11">
        <v>3401</v>
      </c>
      <c r="H192" s="17">
        <f t="shared" si="49"/>
        <v>4665</v>
      </c>
      <c r="I192" s="54">
        <f t="shared" si="42"/>
        <v>177</v>
      </c>
      <c r="J192" s="54">
        <f t="shared" si="46"/>
        <v>596</v>
      </c>
      <c r="K192" s="54">
        <f t="shared" si="43"/>
        <v>2367</v>
      </c>
      <c r="L192" s="54">
        <f t="shared" si="44"/>
        <v>13604</v>
      </c>
      <c r="M192" s="54">
        <f t="shared" si="50"/>
        <v>16744</v>
      </c>
      <c r="N192" s="28">
        <f t="shared" si="51"/>
        <v>3.5892818863879956</v>
      </c>
      <c r="O192" s="75"/>
      <c r="P192" s="45">
        <v>46</v>
      </c>
      <c r="Q192" s="45">
        <v>27</v>
      </c>
      <c r="R192" s="45">
        <v>6</v>
      </c>
    </row>
    <row r="193" spans="1:20" ht="15" customHeight="1">
      <c r="A193" s="73"/>
      <c r="B193" s="3" t="s">
        <v>97</v>
      </c>
      <c r="C193" s="11">
        <v>86</v>
      </c>
      <c r="D193" s="11">
        <v>144</v>
      </c>
      <c r="E193" s="11">
        <v>197</v>
      </c>
      <c r="F193" s="11">
        <v>495</v>
      </c>
      <c r="G193" s="11">
        <v>1382</v>
      </c>
      <c r="H193" s="17">
        <f t="shared" si="49"/>
        <v>2218</v>
      </c>
      <c r="I193" s="54">
        <f t="shared" si="42"/>
        <v>144</v>
      </c>
      <c r="J193" s="54">
        <f t="shared" si="46"/>
        <v>394</v>
      </c>
      <c r="K193" s="54">
        <f t="shared" si="43"/>
        <v>1485</v>
      </c>
      <c r="L193" s="54">
        <f t="shared" si="44"/>
        <v>5528</v>
      </c>
      <c r="M193" s="54">
        <f t="shared" si="50"/>
        <v>7551</v>
      </c>
      <c r="N193" s="28">
        <f t="shared" si="51"/>
        <v>3.4044183949504059</v>
      </c>
      <c r="O193" s="75"/>
      <c r="P193" s="45">
        <v>19</v>
      </c>
      <c r="Q193" s="45">
        <v>11</v>
      </c>
      <c r="R193" s="45">
        <v>2</v>
      </c>
    </row>
    <row r="194" spans="1:20" ht="15" customHeight="1">
      <c r="A194" s="73"/>
      <c r="B194" s="3" t="s">
        <v>98</v>
      </c>
      <c r="C194" s="11">
        <v>234</v>
      </c>
      <c r="D194" s="11">
        <v>136</v>
      </c>
      <c r="E194" s="11">
        <v>230</v>
      </c>
      <c r="F194" s="11">
        <v>349</v>
      </c>
      <c r="G194" s="11">
        <v>1427</v>
      </c>
      <c r="H194" s="17">
        <f t="shared" si="49"/>
        <v>2142</v>
      </c>
      <c r="I194" s="54">
        <f t="shared" si="42"/>
        <v>136</v>
      </c>
      <c r="J194" s="54">
        <f t="shared" si="46"/>
        <v>460</v>
      </c>
      <c r="K194" s="54">
        <f t="shared" si="43"/>
        <v>1047</v>
      </c>
      <c r="L194" s="54">
        <f t="shared" si="44"/>
        <v>5708</v>
      </c>
      <c r="M194" s="54">
        <f t="shared" si="50"/>
        <v>7351</v>
      </c>
      <c r="N194" s="28">
        <f t="shared" si="51"/>
        <v>3.4318394024276375</v>
      </c>
      <c r="O194" s="75"/>
      <c r="P194" s="45">
        <v>5</v>
      </c>
      <c r="Q194" s="45">
        <v>35</v>
      </c>
      <c r="R194" s="45">
        <v>2</v>
      </c>
    </row>
    <row r="195" spans="1:20">
      <c r="A195" s="73"/>
      <c r="B195" s="14" t="s">
        <v>148</v>
      </c>
      <c r="C195" s="16">
        <f>SUM(C190:C194)</f>
        <v>1089</v>
      </c>
      <c r="D195" s="16">
        <f>SUM(D190:D194)</f>
        <v>944</v>
      </c>
      <c r="E195" s="16">
        <f>SUM(E190:E194)</f>
        <v>1458</v>
      </c>
      <c r="F195" s="16">
        <f>SUM(F190:F194)</f>
        <v>3329</v>
      </c>
      <c r="G195" s="16">
        <f>SUM(G190:G194)</f>
        <v>13148</v>
      </c>
      <c r="H195" s="16">
        <f t="shared" si="49"/>
        <v>18879</v>
      </c>
      <c r="I195" s="55">
        <f t="shared" si="42"/>
        <v>944</v>
      </c>
      <c r="J195" s="55">
        <f t="shared" si="46"/>
        <v>2916</v>
      </c>
      <c r="K195" s="55">
        <f t="shared" si="43"/>
        <v>9987</v>
      </c>
      <c r="L195" s="55">
        <f t="shared" si="44"/>
        <v>52592</v>
      </c>
      <c r="M195" s="55">
        <f t="shared" si="50"/>
        <v>66439</v>
      </c>
      <c r="N195" s="27">
        <f t="shared" si="51"/>
        <v>3.5192012288786483</v>
      </c>
      <c r="O195" s="75"/>
      <c r="P195" s="49">
        <f>SUM(P190:P194)</f>
        <v>148</v>
      </c>
      <c r="Q195" s="49">
        <f>SUM(Q190:Q194)</f>
        <v>133</v>
      </c>
      <c r="R195" s="49">
        <f>SUM(R190:R194)</f>
        <v>14</v>
      </c>
    </row>
    <row r="196" spans="1:20">
      <c r="A196" s="86"/>
      <c r="B196" s="87"/>
      <c r="C196" s="87"/>
      <c r="D196" s="87"/>
      <c r="E196" s="87"/>
      <c r="F196" s="87"/>
      <c r="G196" s="87"/>
      <c r="H196" s="87"/>
      <c r="I196" s="87"/>
      <c r="J196" s="87"/>
      <c r="K196" s="87"/>
      <c r="L196" s="87"/>
      <c r="M196" s="87"/>
      <c r="N196" s="87"/>
      <c r="O196" s="87"/>
      <c r="P196" s="87"/>
      <c r="Q196" s="87"/>
      <c r="R196" s="88"/>
      <c r="T196" s="33"/>
    </row>
    <row r="197" spans="1:20" ht="15" customHeight="1">
      <c r="A197" s="71" t="s">
        <v>99</v>
      </c>
      <c r="B197" s="4" t="s">
        <v>100</v>
      </c>
      <c r="C197" s="11">
        <v>42</v>
      </c>
      <c r="D197" s="11">
        <v>62</v>
      </c>
      <c r="E197" s="11">
        <v>56</v>
      </c>
      <c r="F197" s="11">
        <v>102</v>
      </c>
      <c r="G197" s="11">
        <v>470</v>
      </c>
      <c r="H197" s="17">
        <f>SUM(D197:G197)</f>
        <v>690</v>
      </c>
      <c r="I197" s="54">
        <f t="shared" si="42"/>
        <v>62</v>
      </c>
      <c r="J197" s="54">
        <f t="shared" si="46"/>
        <v>112</v>
      </c>
      <c r="K197" s="54">
        <f t="shared" si="43"/>
        <v>306</v>
      </c>
      <c r="L197" s="54">
        <f t="shared" si="44"/>
        <v>1880</v>
      </c>
      <c r="M197" s="54">
        <f t="shared" ref="M197:M201" si="52">SUM(I197:L197)</f>
        <v>2360</v>
      </c>
      <c r="N197" s="28">
        <f t="shared" ref="N197:N201" si="53">M197/H197</f>
        <v>3.4202898550724639</v>
      </c>
      <c r="O197" s="75">
        <f>SQRT((((1-N201)^2)*D201+((2-N201)^2)*E201+((3-N201)^2)*F201+((4-N201)^2)*G201)/H201)</f>
        <v>0.71519345251913069</v>
      </c>
      <c r="P197" s="10">
        <v>10</v>
      </c>
      <c r="Q197" s="10">
        <v>4</v>
      </c>
      <c r="R197" s="10">
        <v>0</v>
      </c>
    </row>
    <row r="198" spans="1:20" ht="15" customHeight="1">
      <c r="A198" s="71"/>
      <c r="B198" s="4" t="s">
        <v>101</v>
      </c>
      <c r="C198" s="11">
        <v>133</v>
      </c>
      <c r="D198" s="11">
        <v>63</v>
      </c>
      <c r="E198" s="11">
        <v>61</v>
      </c>
      <c r="F198" s="11">
        <v>176</v>
      </c>
      <c r="G198" s="11">
        <v>911</v>
      </c>
      <c r="H198" s="17">
        <f>SUM(D198:G198)</f>
        <v>1211</v>
      </c>
      <c r="I198" s="54">
        <f t="shared" si="42"/>
        <v>63</v>
      </c>
      <c r="J198" s="54">
        <f t="shared" si="46"/>
        <v>122</v>
      </c>
      <c r="K198" s="54">
        <f t="shared" si="43"/>
        <v>528</v>
      </c>
      <c r="L198" s="54">
        <f t="shared" si="44"/>
        <v>3644</v>
      </c>
      <c r="M198" s="54">
        <f t="shared" si="52"/>
        <v>4357</v>
      </c>
      <c r="N198" s="28">
        <f t="shared" si="53"/>
        <v>3.5978530140379852</v>
      </c>
      <c r="O198" s="75"/>
      <c r="P198" s="10">
        <v>9</v>
      </c>
      <c r="Q198" s="10">
        <v>11</v>
      </c>
      <c r="R198" s="10">
        <v>0</v>
      </c>
    </row>
    <row r="199" spans="1:20" ht="15" customHeight="1">
      <c r="A199" s="71"/>
      <c r="B199" s="4" t="s">
        <v>102</v>
      </c>
      <c r="C199" s="11">
        <v>102</v>
      </c>
      <c r="D199" s="11">
        <v>7</v>
      </c>
      <c r="E199" s="11">
        <v>23</v>
      </c>
      <c r="F199" s="11">
        <v>29</v>
      </c>
      <c r="G199" s="11">
        <v>91</v>
      </c>
      <c r="H199" s="17">
        <f>SUM(D199:G199)</f>
        <v>150</v>
      </c>
      <c r="I199" s="54">
        <f t="shared" si="42"/>
        <v>7</v>
      </c>
      <c r="J199" s="54">
        <f t="shared" si="46"/>
        <v>46</v>
      </c>
      <c r="K199" s="54">
        <f t="shared" si="43"/>
        <v>87</v>
      </c>
      <c r="L199" s="54">
        <f t="shared" si="44"/>
        <v>364</v>
      </c>
      <c r="M199" s="54">
        <f t="shared" si="52"/>
        <v>504</v>
      </c>
      <c r="N199" s="28">
        <f t="shared" si="53"/>
        <v>3.36</v>
      </c>
      <c r="O199" s="75"/>
      <c r="P199" s="10">
        <v>1</v>
      </c>
      <c r="Q199" s="10">
        <v>0</v>
      </c>
      <c r="R199" s="10">
        <v>0</v>
      </c>
    </row>
    <row r="200" spans="1:20" ht="15" customHeight="1">
      <c r="A200" s="71"/>
      <c r="B200" s="4" t="s">
        <v>103</v>
      </c>
      <c r="C200" s="11">
        <v>168</v>
      </c>
      <c r="D200" s="11">
        <v>48</v>
      </c>
      <c r="E200" s="11">
        <v>48</v>
      </c>
      <c r="F200" s="11">
        <v>121</v>
      </c>
      <c r="G200" s="11">
        <v>2459</v>
      </c>
      <c r="H200" s="17">
        <f>SUM(D200:G200)</f>
        <v>2676</v>
      </c>
      <c r="I200" s="54">
        <f t="shared" si="42"/>
        <v>48</v>
      </c>
      <c r="J200" s="54">
        <f t="shared" si="46"/>
        <v>96</v>
      </c>
      <c r="K200" s="54">
        <f t="shared" si="43"/>
        <v>363</v>
      </c>
      <c r="L200" s="54">
        <f t="shared" si="44"/>
        <v>9836</v>
      </c>
      <c r="M200" s="54">
        <f t="shared" si="52"/>
        <v>10343</v>
      </c>
      <c r="N200" s="28">
        <f t="shared" si="53"/>
        <v>3.8650971599402091</v>
      </c>
      <c r="O200" s="75"/>
      <c r="P200" s="10">
        <v>43</v>
      </c>
      <c r="Q200" s="10">
        <v>10</v>
      </c>
      <c r="R200" s="10">
        <v>3</v>
      </c>
    </row>
    <row r="201" spans="1:20">
      <c r="A201" s="71"/>
      <c r="B201" s="14" t="s">
        <v>148</v>
      </c>
      <c r="C201" s="16">
        <f>SUM(C197:C200)</f>
        <v>445</v>
      </c>
      <c r="D201" s="16">
        <f>SUM(D197:D200)</f>
        <v>180</v>
      </c>
      <c r="E201" s="16">
        <f>SUM(E197:E200)</f>
        <v>188</v>
      </c>
      <c r="F201" s="16">
        <f>SUM(F197:F200)</f>
        <v>428</v>
      </c>
      <c r="G201" s="16">
        <f>SUM(G197:G200)</f>
        <v>3931</v>
      </c>
      <c r="H201" s="16">
        <f>SUM(D201:G201)</f>
        <v>4727</v>
      </c>
      <c r="I201" s="55">
        <f t="shared" si="42"/>
        <v>180</v>
      </c>
      <c r="J201" s="55">
        <f t="shared" si="46"/>
        <v>376</v>
      </c>
      <c r="K201" s="55">
        <f t="shared" si="43"/>
        <v>1284</v>
      </c>
      <c r="L201" s="55">
        <f t="shared" si="44"/>
        <v>15724</v>
      </c>
      <c r="M201" s="55">
        <f t="shared" si="52"/>
        <v>17564</v>
      </c>
      <c r="N201" s="27">
        <f t="shared" si="53"/>
        <v>3.7156759043790988</v>
      </c>
      <c r="O201" s="75"/>
      <c r="P201" s="16">
        <f>SUM(P197:P200)</f>
        <v>63</v>
      </c>
      <c r="Q201" s="16">
        <f>SUM(Q197:Q200)</f>
        <v>25</v>
      </c>
      <c r="R201" s="16">
        <f>SUM(R197:R200)</f>
        <v>3</v>
      </c>
    </row>
    <row r="202" spans="1:20">
      <c r="A202" s="70"/>
      <c r="B202" s="70"/>
      <c r="C202" s="70"/>
      <c r="D202" s="70"/>
      <c r="E202" s="70"/>
      <c r="F202" s="70"/>
      <c r="G202" s="70"/>
      <c r="H202" s="70"/>
      <c r="I202" s="70"/>
      <c r="J202" s="70"/>
      <c r="K202" s="70"/>
      <c r="L202" s="70"/>
      <c r="M202" s="70"/>
      <c r="N202" s="70"/>
      <c r="O202" s="70"/>
      <c r="P202" s="70"/>
      <c r="Q202" s="70"/>
      <c r="R202" s="70"/>
      <c r="T202" s="33"/>
    </row>
    <row r="203" spans="1:20" ht="15" customHeight="1">
      <c r="A203" s="71" t="s">
        <v>160</v>
      </c>
      <c r="B203" s="4" t="s">
        <v>129</v>
      </c>
      <c r="C203" s="11">
        <v>911</v>
      </c>
      <c r="D203" s="11">
        <v>219</v>
      </c>
      <c r="E203" s="11">
        <v>273</v>
      </c>
      <c r="F203" s="11">
        <v>701</v>
      </c>
      <c r="G203" s="11">
        <v>5648</v>
      </c>
      <c r="H203" s="17">
        <f>SUM(D203:G203)</f>
        <v>6841</v>
      </c>
      <c r="I203" s="54">
        <f t="shared" si="42"/>
        <v>219</v>
      </c>
      <c r="J203" s="54">
        <f t="shared" si="46"/>
        <v>546</v>
      </c>
      <c r="K203" s="54">
        <f t="shared" si="43"/>
        <v>2103</v>
      </c>
      <c r="L203" s="54">
        <f t="shared" si="44"/>
        <v>22592</v>
      </c>
      <c r="M203" s="54">
        <f t="shared" ref="M203:M205" si="54">SUM(I203:L203)</f>
        <v>25460</v>
      </c>
      <c r="N203" s="28">
        <f t="shared" ref="N203:N205" si="55">M203/H203</f>
        <v>3.7216781172343225</v>
      </c>
      <c r="O203" s="75">
        <f>SQRT((((1-N205)^2)*D205+((2-N205)^2)*E205+((3-N205)^2)*F205+((4-N205)^2)*G205)/H205)</f>
        <v>0.69907152145342732</v>
      </c>
      <c r="P203" s="10">
        <v>22</v>
      </c>
      <c r="Q203" s="10">
        <v>30</v>
      </c>
      <c r="R203" s="10">
        <v>16</v>
      </c>
    </row>
    <row r="204" spans="1:20" ht="18" customHeight="1">
      <c r="A204" s="71"/>
      <c r="B204" s="46" t="s">
        <v>168</v>
      </c>
      <c r="C204" s="11">
        <v>39</v>
      </c>
      <c r="D204" s="11">
        <v>95</v>
      </c>
      <c r="E204" s="11">
        <v>243</v>
      </c>
      <c r="F204" s="11">
        <v>475</v>
      </c>
      <c r="G204" s="11">
        <v>2820</v>
      </c>
      <c r="H204" s="17">
        <f>SUM(D204:G204)</f>
        <v>3633</v>
      </c>
      <c r="I204" s="54">
        <f t="shared" si="42"/>
        <v>95</v>
      </c>
      <c r="J204" s="54">
        <f t="shared" si="46"/>
        <v>486</v>
      </c>
      <c r="K204" s="54">
        <f t="shared" si="43"/>
        <v>1425</v>
      </c>
      <c r="L204" s="54">
        <f t="shared" si="44"/>
        <v>11280</v>
      </c>
      <c r="M204" s="54">
        <f t="shared" si="54"/>
        <v>13286</v>
      </c>
      <c r="N204" s="28">
        <f t="shared" si="55"/>
        <v>3.6570327552986512</v>
      </c>
      <c r="O204" s="75"/>
      <c r="P204" s="10">
        <v>27</v>
      </c>
      <c r="Q204" s="10">
        <v>32</v>
      </c>
      <c r="R204" s="10">
        <v>2</v>
      </c>
    </row>
    <row r="205" spans="1:20">
      <c r="A205" s="71"/>
      <c r="B205" s="14" t="s">
        <v>148</v>
      </c>
      <c r="C205" s="16">
        <f>SUM(C203:C204)</f>
        <v>950</v>
      </c>
      <c r="D205" s="16">
        <f>SUM(D203:D204)</f>
        <v>314</v>
      </c>
      <c r="E205" s="16">
        <f>SUM(E203:E204)</f>
        <v>516</v>
      </c>
      <c r="F205" s="16">
        <f>SUM(F203:F204)</f>
        <v>1176</v>
      </c>
      <c r="G205" s="16">
        <f>SUM(G203:G204)</f>
        <v>8468</v>
      </c>
      <c r="H205" s="16">
        <f>SUM(D205:G205)</f>
        <v>10474</v>
      </c>
      <c r="I205" s="55">
        <f t="shared" si="42"/>
        <v>314</v>
      </c>
      <c r="J205" s="55">
        <f t="shared" si="46"/>
        <v>1032</v>
      </c>
      <c r="K205" s="55">
        <f t="shared" si="43"/>
        <v>3528</v>
      </c>
      <c r="L205" s="55">
        <f t="shared" si="44"/>
        <v>33872</v>
      </c>
      <c r="M205" s="55">
        <f t="shared" si="54"/>
        <v>38746</v>
      </c>
      <c r="N205" s="27">
        <f t="shared" si="55"/>
        <v>3.6992552988352112</v>
      </c>
      <c r="O205" s="75"/>
      <c r="P205" s="16">
        <f>SUM(P203:P204)</f>
        <v>49</v>
      </c>
      <c r="Q205" s="16">
        <f>SUM(Q203:Q204)</f>
        <v>62</v>
      </c>
      <c r="R205" s="16">
        <f>SUM(R203:R204)</f>
        <v>18</v>
      </c>
    </row>
    <row r="206" spans="1:20">
      <c r="A206" s="79"/>
      <c r="B206" s="80"/>
      <c r="C206" s="80"/>
      <c r="D206" s="80"/>
      <c r="E206" s="80"/>
      <c r="F206" s="80"/>
      <c r="G206" s="80"/>
      <c r="H206" s="80"/>
      <c r="I206" s="80"/>
      <c r="J206" s="80"/>
      <c r="K206" s="80"/>
      <c r="L206" s="80"/>
      <c r="M206" s="80"/>
      <c r="N206" s="80"/>
      <c r="O206" s="80"/>
      <c r="P206" s="80"/>
      <c r="Q206" s="80"/>
      <c r="R206" s="81"/>
      <c r="T206" s="33"/>
    </row>
    <row r="207" spans="1:20" ht="18.75" customHeight="1">
      <c r="A207" s="76" t="s">
        <v>130</v>
      </c>
      <c r="B207" s="4" t="s">
        <v>131</v>
      </c>
      <c r="C207" s="11">
        <v>278</v>
      </c>
      <c r="D207" s="11">
        <v>160</v>
      </c>
      <c r="E207" s="11">
        <v>131</v>
      </c>
      <c r="F207" s="11">
        <v>442</v>
      </c>
      <c r="G207" s="11">
        <v>2205</v>
      </c>
      <c r="H207" s="53">
        <f>SUM(D207:G207)</f>
        <v>2938</v>
      </c>
      <c r="I207" s="54">
        <f t="shared" si="42"/>
        <v>160</v>
      </c>
      <c r="J207" s="54">
        <f t="shared" si="46"/>
        <v>262</v>
      </c>
      <c r="K207" s="54">
        <f t="shared" si="43"/>
        <v>1326</v>
      </c>
      <c r="L207" s="54">
        <f t="shared" si="44"/>
        <v>8820</v>
      </c>
      <c r="M207" s="54">
        <f t="shared" ref="M207:M209" si="56">SUM(I207:L207)</f>
        <v>10568</v>
      </c>
      <c r="N207" s="28">
        <f t="shared" ref="N207:N209" si="57">M207/H207</f>
        <v>3.5970047651463579</v>
      </c>
      <c r="O207" s="82">
        <f>SQRT((((1-N209)^2)*D209+((2-N209)^2)*E209+((3-N209)^2)*F209+((4-N209)^2)*G209)/H209)</f>
        <v>0.84423235172553812</v>
      </c>
      <c r="P207" s="10">
        <v>15</v>
      </c>
      <c r="Q207" s="10">
        <v>8</v>
      </c>
      <c r="R207" s="10">
        <v>1</v>
      </c>
    </row>
    <row r="208" spans="1:20" ht="24.75" customHeight="1">
      <c r="A208" s="77"/>
      <c r="B208" s="4" t="s">
        <v>134</v>
      </c>
      <c r="C208" s="11">
        <v>326</v>
      </c>
      <c r="D208" s="11">
        <v>304</v>
      </c>
      <c r="E208" s="11">
        <v>274</v>
      </c>
      <c r="F208" s="11">
        <v>891</v>
      </c>
      <c r="G208" s="11">
        <v>3329</v>
      </c>
      <c r="H208" s="53">
        <f>SUM(D208:G208)</f>
        <v>4798</v>
      </c>
      <c r="I208" s="54">
        <f t="shared" si="42"/>
        <v>304</v>
      </c>
      <c r="J208" s="54">
        <f t="shared" si="46"/>
        <v>548</v>
      </c>
      <c r="K208" s="54">
        <f t="shared" si="43"/>
        <v>2673</v>
      </c>
      <c r="L208" s="54">
        <f t="shared" ref="L208" si="58">G208*4</f>
        <v>13316</v>
      </c>
      <c r="M208" s="54">
        <f t="shared" si="56"/>
        <v>16841</v>
      </c>
      <c r="N208" s="28">
        <f t="shared" si="57"/>
        <v>3.5100041684035013</v>
      </c>
      <c r="O208" s="83"/>
      <c r="P208" s="10">
        <v>23</v>
      </c>
      <c r="Q208" s="10">
        <v>13</v>
      </c>
      <c r="R208" s="10">
        <v>2</v>
      </c>
    </row>
    <row r="209" spans="1:20">
      <c r="A209" s="78"/>
      <c r="B209" s="14" t="s">
        <v>148</v>
      </c>
      <c r="C209" s="16">
        <f>SUM(C207:C208)</f>
        <v>604</v>
      </c>
      <c r="D209" s="16">
        <f>SUM(D207:D208)</f>
        <v>464</v>
      </c>
      <c r="E209" s="16">
        <f>SUM(E207:E208)</f>
        <v>405</v>
      </c>
      <c r="F209" s="16">
        <f>SUM(F207:F208)</f>
        <v>1333</v>
      </c>
      <c r="G209" s="16">
        <f>SUM(G207:G208)</f>
        <v>5534</v>
      </c>
      <c r="H209" s="16">
        <f>SUM(D209:G209)</f>
        <v>7736</v>
      </c>
      <c r="I209" s="55">
        <f t="shared" si="42"/>
        <v>464</v>
      </c>
      <c r="J209" s="55">
        <f t="shared" si="46"/>
        <v>810</v>
      </c>
      <c r="K209" s="55">
        <f t="shared" si="43"/>
        <v>3999</v>
      </c>
      <c r="L209" s="55">
        <f t="shared" si="44"/>
        <v>22136</v>
      </c>
      <c r="M209" s="55">
        <f t="shared" si="56"/>
        <v>27409</v>
      </c>
      <c r="N209" s="27">
        <f t="shared" si="57"/>
        <v>3.5430455015511892</v>
      </c>
      <c r="O209" s="84"/>
      <c r="P209" s="16">
        <f>SUM(P207:P208)</f>
        <v>38</v>
      </c>
      <c r="Q209" s="16">
        <f>SUM(Q207:Q208)</f>
        <v>21</v>
      </c>
      <c r="R209" s="16">
        <f>SUM(R207:R208)</f>
        <v>3</v>
      </c>
    </row>
    <row r="210" spans="1:20">
      <c r="A210" s="70"/>
      <c r="B210" s="70"/>
      <c r="C210" s="70"/>
      <c r="D210" s="70"/>
      <c r="E210" s="70"/>
      <c r="F210" s="70"/>
      <c r="G210" s="70"/>
      <c r="H210" s="70"/>
      <c r="I210" s="70"/>
      <c r="J210" s="70"/>
      <c r="K210" s="70"/>
      <c r="L210" s="70"/>
      <c r="M210" s="70"/>
      <c r="N210" s="70"/>
      <c r="O210" s="70"/>
      <c r="P210" s="70"/>
      <c r="Q210" s="70"/>
      <c r="R210" s="70"/>
      <c r="T210" s="38"/>
    </row>
    <row r="212" spans="1:20" ht="27.75" customHeight="1">
      <c r="A212" s="64" t="s">
        <v>157</v>
      </c>
      <c r="B212" s="65"/>
      <c r="C212" s="65"/>
      <c r="D212" s="65"/>
      <c r="E212" s="65"/>
      <c r="F212" s="66"/>
    </row>
    <row r="213" spans="1:20" ht="21.75" customHeight="1">
      <c r="A213" s="67"/>
      <c r="B213" s="68"/>
      <c r="C213" s="68"/>
      <c r="D213" s="68"/>
      <c r="E213" s="68"/>
      <c r="F213" s="69"/>
    </row>
    <row r="214" spans="1:20">
      <c r="D214" s="25"/>
      <c r="E214" s="25"/>
      <c r="F214" s="25"/>
      <c r="G214" s="25"/>
      <c r="T214" s="39"/>
    </row>
  </sheetData>
  <mergeCells count="145">
    <mergeCell ref="J5:J6"/>
    <mergeCell ref="K5:K6"/>
    <mergeCell ref="L5:L6"/>
    <mergeCell ref="M5:M6"/>
    <mergeCell ref="N5:N6"/>
    <mergeCell ref="O5:O6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A207:A209"/>
    <mergeCell ref="O207:O209"/>
    <mergeCell ref="A123:R123"/>
    <mergeCell ref="A105:R105"/>
    <mergeCell ref="A109:R109"/>
    <mergeCell ref="A144:R144"/>
    <mergeCell ref="A128:R128"/>
    <mergeCell ref="A124:A127"/>
    <mergeCell ref="A129:A134"/>
    <mergeCell ref="O124:O127"/>
    <mergeCell ref="O129:O134"/>
    <mergeCell ref="A110:A113"/>
    <mergeCell ref="A169:A174"/>
    <mergeCell ref="A203:A205"/>
    <mergeCell ref="O145:O147"/>
    <mergeCell ref="O169:O174"/>
    <mergeCell ref="O203:O205"/>
    <mergeCell ref="A106:A108"/>
    <mergeCell ref="O155:O156"/>
    <mergeCell ref="A154:R154"/>
    <mergeCell ref="A145:A147"/>
    <mergeCell ref="O115:O122"/>
    <mergeCell ref="O110:O113"/>
    <mergeCell ref="O106:O108"/>
    <mergeCell ref="A206:R206"/>
    <mergeCell ref="A202:R202"/>
    <mergeCell ref="A59:A62"/>
    <mergeCell ref="A70:A72"/>
    <mergeCell ref="A74:A76"/>
    <mergeCell ref="O99:O104"/>
    <mergeCell ref="O92:O97"/>
    <mergeCell ref="O87:O90"/>
    <mergeCell ref="O152:O153"/>
    <mergeCell ref="O149:O150"/>
    <mergeCell ref="O142:O143"/>
    <mergeCell ref="O59:O62"/>
    <mergeCell ref="A148:R148"/>
    <mergeCell ref="A98:R98"/>
    <mergeCell ref="A92:A97"/>
    <mergeCell ref="O70:O72"/>
    <mergeCell ref="O74:O76"/>
    <mergeCell ref="O78:O79"/>
    <mergeCell ref="O81:O85"/>
    <mergeCell ref="A158:A159"/>
    <mergeCell ref="A161:A164"/>
    <mergeCell ref="A160:R160"/>
    <mergeCell ref="A157:R157"/>
    <mergeCell ref="O158:O159"/>
    <mergeCell ref="A26:R26"/>
    <mergeCell ref="A73:R73"/>
    <mergeCell ref="A1:R2"/>
    <mergeCell ref="A17:A25"/>
    <mergeCell ref="A40:A43"/>
    <mergeCell ref="A52:A53"/>
    <mergeCell ref="A55:A57"/>
    <mergeCell ref="P5:R5"/>
    <mergeCell ref="A11:R11"/>
    <mergeCell ref="A16:R16"/>
    <mergeCell ref="A36:R36"/>
    <mergeCell ref="A44:R44"/>
    <mergeCell ref="A7:B7"/>
    <mergeCell ref="A8:A10"/>
    <mergeCell ref="A12:A15"/>
    <mergeCell ref="A3:R3"/>
    <mergeCell ref="O8:O10"/>
    <mergeCell ref="O12:O15"/>
    <mergeCell ref="O17:O25"/>
    <mergeCell ref="O40:O43"/>
    <mergeCell ref="O52:O53"/>
    <mergeCell ref="O46:O50"/>
    <mergeCell ref="A37:A38"/>
    <mergeCell ref="O37:O38"/>
    <mergeCell ref="O64:O68"/>
    <mergeCell ref="A64:A68"/>
    <mergeCell ref="A69:R69"/>
    <mergeCell ref="A58:R58"/>
    <mergeCell ref="A63:R63"/>
    <mergeCell ref="A86:R86"/>
    <mergeCell ref="A80:R80"/>
    <mergeCell ref="A77:R77"/>
    <mergeCell ref="A114:R114"/>
    <mergeCell ref="C67:G67"/>
    <mergeCell ref="A29:R29"/>
    <mergeCell ref="O161:O164"/>
    <mergeCell ref="O166:O167"/>
    <mergeCell ref="O176:O179"/>
    <mergeCell ref="A181:A185"/>
    <mergeCell ref="A187:A188"/>
    <mergeCell ref="O136:O140"/>
    <mergeCell ref="O181:O185"/>
    <mergeCell ref="A196:R196"/>
    <mergeCell ref="O30:O35"/>
    <mergeCell ref="A51:R51"/>
    <mergeCell ref="O55:O57"/>
    <mergeCell ref="A54:R54"/>
    <mergeCell ref="A136:A140"/>
    <mergeCell ref="A142:A143"/>
    <mergeCell ref="A135:R135"/>
    <mergeCell ref="A141:R141"/>
    <mergeCell ref="A152:A153"/>
    <mergeCell ref="A151:R151"/>
    <mergeCell ref="A99:A104"/>
    <mergeCell ref="A81:A85"/>
    <mergeCell ref="A91:R91"/>
    <mergeCell ref="A78:A79"/>
    <mergeCell ref="A87:A90"/>
    <mergeCell ref="A45:A50"/>
    <mergeCell ref="A4:R4"/>
    <mergeCell ref="A212:F213"/>
    <mergeCell ref="A189:R189"/>
    <mergeCell ref="A186:R186"/>
    <mergeCell ref="A27:A28"/>
    <mergeCell ref="A115:A122"/>
    <mergeCell ref="A39:R39"/>
    <mergeCell ref="A168:R168"/>
    <mergeCell ref="A210:R210"/>
    <mergeCell ref="A155:A156"/>
    <mergeCell ref="A176:A179"/>
    <mergeCell ref="A166:A167"/>
    <mergeCell ref="A149:A150"/>
    <mergeCell ref="A180:R180"/>
    <mergeCell ref="A175:R175"/>
    <mergeCell ref="A165:R165"/>
    <mergeCell ref="O187:O188"/>
    <mergeCell ref="O190:O195"/>
    <mergeCell ref="O197:O201"/>
    <mergeCell ref="O27:O28"/>
    <mergeCell ref="A190:A195"/>
    <mergeCell ref="A197:A201"/>
    <mergeCell ref="A30:A35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Avaliação de Disciplinas - 2018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Xz</dc:creator>
  <cp:lastModifiedBy>Xz</cp:lastModifiedBy>
  <dcterms:created xsi:type="dcterms:W3CDTF">2018-04-04T17:28:26Z</dcterms:created>
  <dcterms:modified xsi:type="dcterms:W3CDTF">2018-11-13T18:13:38Z</dcterms:modified>
</cp:coreProperties>
</file>